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45" yWindow="75" windowWidth="9720" windowHeight="11580" activeTab="1"/>
  </bookViews>
  <sheets>
    <sheet name="OPCI PODACI" sheetId="1" r:id="rId1"/>
    <sheet name="Bilanca" sheetId="2" r:id="rId2"/>
    <sheet name="RDG" sheetId="3" r:id="rId3"/>
    <sheet name="NT" sheetId="4" r:id="rId4"/>
    <sheet name="PK" sheetId="5" r:id="rId5"/>
    <sheet name="BILJEŠKE " sheetId="6" r:id="rId6"/>
  </sheets>
  <externalReferences>
    <externalReference r:id="rId9"/>
  </externalReferences>
  <definedNames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5">#REF!</definedName>
    <definedName name="p" localSheetId="0">#REF!</definedName>
    <definedName name="p">#REF!</definedName>
    <definedName name="_xlnm.Print_Area" localSheetId="1">'Bilanca'!$A$1:$L$133</definedName>
    <definedName name="_xlnm.Print_Area" localSheetId="5">'BILJEŠKE '!$A$1:$J$38</definedName>
    <definedName name="_xlnm.Print_Area" localSheetId="0">'OPCI PODACI'!$A$1:$I$67</definedName>
    <definedName name="_xlnm.Print_Area" localSheetId="2">'RDG'!$A$1:$L$100</definedName>
    <definedName name="razdoblje" localSheetId="0">'[1]Naslovni'!$E$7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<sst xmlns="http://schemas.openxmlformats.org/spreadsheetml/2006/main" count="440" uniqueCount="405">
  <si>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</si>
  <si>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</si>
  <si>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</si>
  <si>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</si>
  <si>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</si>
  <si>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</si>
  <si>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</si>
  <si>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</si>
  <si>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</si>
  <si>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</si>
  <si>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</si>
  <si>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</si>
  <si>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</si>
  <si>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</si>
  <si>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</si>
  <si>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</si>
  <si>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</si>
  <si>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</si>
  <si>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</si>
  <si>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</si>
  <si>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</si>
  <si>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</si>
  <si>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</si>
  <si>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</si>
  <si>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</si>
  <si>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</si>
  <si>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</si>
  <si>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</si>
  <si>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</si>
  <si>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</si>
  <si>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</si>
  <si>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</si>
  <si>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</si>
  <si>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</si>
  <si>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</si>
  <si>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</si>
  <si>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</si>
  <si>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</si>
  <si>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</si>
  <si>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</si>
  <si>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</si>
  <si>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</si>
  <si>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</si>
  <si>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</si>
  <si>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</si>
  <si>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</si>
  <si>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</si>
  <si>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</si>
  <si>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</si>
  <si>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</si>
  <si>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</si>
  <si>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</si>
  <si>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</si>
  <si>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</si>
  <si>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</si>
  <si>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</si>
  <si>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</si>
  <si>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</si>
  <si>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</si>
  <si>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</si>
  <si>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</si>
  <si>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</si>
  <si>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</si>
  <si>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</si>
  <si>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</si>
  <si>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</si>
  <si>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</si>
  <si>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</si>
  <si>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</si>
  <si>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</si>
  <si>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</si>
  <si>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</si>
  <si>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</si>
  <si>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</si>
  <si>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</si>
  <si>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</si>
  <si>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</si>
  <si>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</si>
  <si>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</si>
  <si>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</si>
  <si>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</si>
  <si>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</si>
  <si>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</si>
  <si>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</si>
  <si>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</si>
  <si>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</si>
  <si>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</si>
  <si>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</si>
  <si>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</si>
  <si>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</si>
  <si>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</si>
  <si>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</si>
  <si>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</si>
  <si>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</si>
  <si>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</si>
  <si>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</si>
  <si>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</si>
  <si>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</si>
  <si>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</si>
  <si>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</si>
  <si>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</si>
  <si>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</si>
  <si>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</si>
  <si>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</si>
  <si>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</si>
  <si>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</si>
  <si>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</si>
  <si>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</si>
  <si>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</si>
  <si>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</si>
  <si>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</si>
  <si>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</si>
  <si>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</si>
  <si>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</si>
  <si>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</si>
  <si>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</si>
  <si>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</si>
  <si>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</si>
  <si>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</si>
  <si>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</si>
  <si>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</si>
  <si>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</si>
  <si>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</si>
  <si>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</si>
  <si>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</si>
  <si>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</si>
  <si>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</si>
  <si>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</si>
  <si>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</si>
  <si>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</si>
  <si>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</si>
  <si>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</si>
  <si>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</si>
  <si>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</si>
  <si>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</si>
  <si>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</si>
  <si>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</si>
  <si>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</si>
  <si>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</si>
  <si>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</si>
  <si>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</si>
  <si>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</si>
  <si>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</si>
  <si>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</si>
  <si>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</si>
  <si>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</si>
  <si>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</si>
  <si>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</si>
  <si>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</si>
  <si>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</si>
  <si>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</si>
  <si>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</si>
  <si>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</si>
  <si>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</si>
  <si>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</si>
  <si>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</si>
  <si>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</si>
  <si>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</si>
  <si>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</si>
  <si>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</si>
  <si>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</si>
  <si>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</si>
  <si>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</si>
  <si>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</si>
  <si>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</si>
  <si>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</si>
  <si>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</si>
  <si>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</si>
  <si>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</si>
  <si>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</si>
  <si>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</si>
  <si>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</si>
  <si>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</si>
  <si>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</si>
  <si>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</si>
  <si>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</si>
  <si>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</si>
  <si>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</si>
  <si>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</si>
  <si>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</rPr>
      <t>(205 do 211 - 212)</t>
    </r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</si>
  <si>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</rPr>
      <t>(AOP 168 do 170)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</si>
  <si>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</si>
  <si>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</si>
  <si>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</si>
  <si>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</si>
  <si>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</si>
  <si>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</si>
  <si>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</si>
  <si>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</si>
  <si>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</si>
  <si>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</si>
  <si>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</si>
  <si>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</si>
  <si>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</si>
  <si>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</si>
  <si>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</si>
  <si>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</si>
  <si>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</si>
  <si>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</si>
  <si>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</si>
  <si>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</si>
  <si>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</si>
  <si>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</si>
  <si>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</si>
  <si>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</si>
  <si>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</si>
  <si>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</si>
  <si>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</si>
  <si>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</si>
  <si>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</si>
  <si>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</si>
  <si>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</si>
  <si>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</si>
  <si>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</si>
  <si>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</si>
  <si>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</si>
  <si>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</si>
  <si>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</si>
  <si>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</si>
  <si>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</si>
  <si>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</si>
  <si>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</si>
  <si>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</si>
  <si>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</si>
  <si>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</si>
  <si>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</si>
  <si>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</si>
  <si>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</si>
  <si>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</si>
  <si>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</si>
  <si>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</si>
  <si>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</si>
  <si>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</si>
  <si>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</si>
  <si>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</si>
  <si>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</si>
  <si>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</si>
  <si>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</si>
  <si>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</si>
  <si>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</si>
  <si>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</si>
  <si>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</si>
  <si>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</si>
  <si>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</si>
  <si>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</si>
  <si>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</si>
  <si>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</si>
  <si>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15. Primici sa naslova otplate danih kratkoročnih i dugoročnih zajmova </t>
  </si>
  <si>
    <t xml:space="preserve">    16. Izdaci za dane kratkoročne i dugoročne zajmove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</si>
  <si>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</si>
  <si>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</si>
  <si>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</si>
  <si>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</si>
  <si>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</si>
  <si>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</si>
  <si>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</si>
  <si>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</si>
  <si>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</si>
  <si>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</si>
  <si>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</si>
  <si>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</si>
  <si>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</si>
  <si>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</si>
  <si>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</si>
  <si>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B. OBVEZE DRUGOG REDA (PODREĐENE OBVEZE)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</si>
  <si>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</si>
  <si>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</si>
  <si>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</si>
  <si>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</si>
  <si>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</si>
  <si>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</si>
  <si>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</si>
  <si>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</si>
  <si>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</si>
  <si>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</si>
  <si>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</si>
  <si>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</si>
  <si>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</si>
  <si>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</si>
  <si>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</si>
  <si>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</si>
  <si>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</si>
  <si>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</si>
  <si>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</si>
  <si>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</si>
  <si>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</si>
  <si>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</si>
  <si>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</si>
  <si>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</si>
  <si>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</si>
  <si>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</si>
  <si>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</si>
  <si>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</si>
  <si>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</si>
  <si>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</si>
  <si>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</si>
  <si>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</si>
  <si>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</si>
  <si>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</si>
  <si>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</si>
  <si>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</si>
  <si>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</si>
  <si>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</si>
  <si>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</si>
  <si>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</si>
  <si>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</si>
  <si>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</si>
  <si>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</si>
  <si>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</si>
  <si>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</si>
  <si>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</si>
  <si>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</si>
  <si>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</si>
  <si>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</si>
  <si>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</si>
  <si>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</si>
  <si>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</si>
  <si>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</si>
  <si>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</si>
  <si>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</si>
  <si>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</si>
  <si>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</si>
  <si>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</si>
  <si>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</si>
  <si>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</si>
  <si>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</si>
  <si>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</si>
  <si>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</si>
  <si>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</si>
  <si>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</si>
  <si>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</si>
  <si>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</si>
  <si>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</si>
  <si>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03276147</t>
  </si>
  <si>
    <t>080051022</t>
  </si>
  <si>
    <t>26187994862</t>
  </si>
  <si>
    <t>CROATIA osiguranje d.d.</t>
  </si>
  <si>
    <t>ZAGREB</t>
  </si>
  <si>
    <t>Miramarska 22</t>
  </si>
  <si>
    <t>www.crosig.hr</t>
  </si>
  <si>
    <t>GRAD ZAGREB</t>
  </si>
  <si>
    <t>NE</t>
  </si>
  <si>
    <t>6512</t>
  </si>
  <si>
    <t>KATICA KUZMANOVIĆ</t>
  </si>
  <si>
    <t>01/6333-117</t>
  </si>
  <si>
    <t>01/6332-073</t>
  </si>
  <si>
    <t>katica.kuzmanovic@crosig.hr</t>
  </si>
  <si>
    <t>DODATAK BILANCI (popunjava obveznik koji sastavlja konsolidirani financijski izvještaj)</t>
  </si>
  <si>
    <r>
      <t xml:space="preserve">A. POTRAŽIVANJA ZA UPISANI A NEUPLAĆENI KAPITAL </t>
    </r>
    <r>
      <rPr>
        <sz val="9"/>
        <rFont val="Arial"/>
        <family val="2"/>
      </rPr>
      <t xml:space="preserve">(002+003) </t>
    </r>
  </si>
  <si>
    <r>
      <t xml:space="preserve">B. NEMATERIJALNA IMOVINA </t>
    </r>
    <r>
      <rPr>
        <sz val="9"/>
        <rFont val="Arial"/>
        <family val="2"/>
      </rPr>
      <t>(005+006)</t>
    </r>
  </si>
  <si>
    <r>
      <t xml:space="preserve">C. MATERIJALNA IMOVINA </t>
    </r>
    <r>
      <rPr>
        <sz val="9"/>
        <rFont val="Arial"/>
        <family val="2"/>
      </rPr>
      <t>(008 do 010)</t>
    </r>
  </si>
  <si>
    <r>
      <t xml:space="preserve">D. ULAGANJA </t>
    </r>
    <r>
      <rPr>
        <sz val="9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</si>
  <si>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9"/>
        <rFont val="Arial"/>
        <family val="2"/>
      </rPr>
      <t>(014 do 016)</t>
    </r>
  </si>
  <si>
    <r>
      <t xml:space="preserve">  III. Ostala financijska ulaganja</t>
    </r>
    <r>
      <rPr>
        <sz val="9"/>
        <rFont val="Arial"/>
        <family val="2"/>
      </rPr>
      <t xml:space="preserve"> (018+021+026+032)</t>
    </r>
  </si>
  <si>
    <r>
      <t>F. UDIO REOSIGURANJA U TEHNIČKIM PRIČUVAMA</t>
    </r>
    <r>
      <rPr>
        <sz val="9"/>
        <rFont val="Arial"/>
        <family val="2"/>
      </rPr>
      <t xml:space="preserve"> (039 do 045) </t>
    </r>
  </si>
  <si>
    <r>
      <t xml:space="preserve">G. ODGOĐENA I TEKUĆA POREZNA IMOVINA </t>
    </r>
    <r>
      <rPr>
        <sz val="9"/>
        <rFont val="Arial"/>
        <family val="2"/>
      </rPr>
      <t>(047+048)</t>
    </r>
  </si>
  <si>
    <r>
      <t xml:space="preserve">H. POTRAŽIVANJA </t>
    </r>
    <r>
      <rPr>
        <sz val="9"/>
        <rFont val="Arial"/>
        <family val="2"/>
      </rPr>
      <t>(050+053+054)</t>
    </r>
  </si>
  <si>
    <r>
      <t xml:space="preserve">    1. Potraživanja iz neposrednih poslova osiguranja </t>
    </r>
    <r>
      <rPr>
        <sz val="9"/>
        <rFont val="Arial"/>
        <family val="2"/>
      </rPr>
      <t>(051+052)</t>
    </r>
  </si>
  <si>
    <r>
      <t xml:space="preserve">    3. Ostala potraživanja </t>
    </r>
    <r>
      <rPr>
        <sz val="9"/>
        <rFont val="Arial"/>
        <family val="2"/>
      </rPr>
      <t>(055 do 057)</t>
    </r>
  </si>
  <si>
    <r>
      <t xml:space="preserve">I.  OSTALA IMOVINA </t>
    </r>
    <r>
      <rPr>
        <sz val="9"/>
        <rFont val="Arial"/>
        <family val="2"/>
      </rPr>
      <t>(059+063+064)</t>
    </r>
  </si>
  <si>
    <r>
      <t xml:space="preserve">    1. Novac u banci i blagajni </t>
    </r>
    <r>
      <rPr>
        <sz val="9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</si>
  <si>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9"/>
        <rFont val="Arial"/>
        <family val="2"/>
      </rPr>
      <t>(066 do 068)</t>
    </r>
  </si>
  <si>
    <r>
      <t xml:space="preserve">K. UKUPNO AKTIVA </t>
    </r>
    <r>
      <rPr>
        <sz val="9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</si>
  <si>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9"/>
        <rFont val="Arial"/>
        <family val="2"/>
      </rPr>
      <t>(072+076+077+081+085+088)</t>
    </r>
  </si>
  <si>
    <r>
      <t xml:space="preserve">    1. Upisani kapital </t>
    </r>
    <r>
      <rPr>
        <sz val="9"/>
        <rFont val="Arial"/>
        <family val="2"/>
      </rPr>
      <t>(073 do 075)</t>
    </r>
  </si>
  <si>
    <r>
      <t xml:space="preserve">    3. Revalorizacijske rezerve </t>
    </r>
    <r>
      <rPr>
        <sz val="9"/>
        <rFont val="Arial"/>
        <family val="2"/>
      </rPr>
      <t>(078 do 080)</t>
    </r>
  </si>
  <si>
    <r>
      <t xml:space="preserve">    4. Rezerve </t>
    </r>
    <r>
      <rPr>
        <sz val="9"/>
        <rFont val="Arial"/>
        <family val="2"/>
      </rPr>
      <t>(082 do 084)</t>
    </r>
  </si>
  <si>
    <r>
      <t xml:space="preserve">    5. Prenesena (zadržana) dobit ili gubitak </t>
    </r>
    <r>
      <rPr>
        <sz val="9"/>
        <rFont val="Arial"/>
        <family val="2"/>
      </rPr>
      <t>(086 + 087)</t>
    </r>
  </si>
  <si>
    <r>
      <t xml:space="preserve">    6. Dobit ili gubitak tekućeg obračunskog razdoblja </t>
    </r>
    <r>
      <rPr>
        <sz val="9"/>
        <rFont val="Arial"/>
        <family val="2"/>
      </rPr>
      <t>(089+090)</t>
    </r>
  </si>
  <si>
    <r>
      <t xml:space="preserve">C. TEHNIČKE PRIČUVE </t>
    </r>
    <r>
      <rPr>
        <sz val="9"/>
        <rFont val="Arial"/>
        <family val="2"/>
      </rPr>
      <t>(093 do 098)</t>
    </r>
  </si>
  <si>
    <r>
      <t xml:space="preserve">E. OSTALE PRIČUVE </t>
    </r>
    <r>
      <rPr>
        <sz val="9"/>
        <rFont val="Arial"/>
        <family val="2"/>
      </rPr>
      <t>(101 + 102)</t>
    </r>
  </si>
  <si>
    <r>
      <t xml:space="preserve">F. ODGOĐENA I TEKUĆA POREZNA OBVEZA </t>
    </r>
    <r>
      <rPr>
        <sz val="9"/>
        <rFont val="Arial"/>
        <family val="2"/>
      </rPr>
      <t>(104 + 105)</t>
    </r>
  </si>
  <si>
    <r>
      <t xml:space="preserve">H. FINANCIJSKE OBVEZE </t>
    </r>
    <r>
      <rPr>
        <sz val="9"/>
        <rFont val="Arial"/>
        <family val="2"/>
      </rPr>
      <t>(108 do 110)</t>
    </r>
  </si>
  <si>
    <r>
      <t xml:space="preserve">I.  OSTALE OBVEZE </t>
    </r>
    <r>
      <rPr>
        <sz val="9"/>
        <rFont val="Arial"/>
        <family val="2"/>
      </rPr>
      <t>(112 do 115)</t>
    </r>
  </si>
  <si>
    <r>
      <t xml:space="preserve">J. ODGOĐENO PLAĆANJE TROŠKOVA I PRIHOD BUDUĆEG
    RAZDOBLJA </t>
    </r>
    <r>
      <rPr>
        <sz val="9"/>
        <rFont val="Arial"/>
        <family val="2"/>
      </rPr>
      <t>(117+118)</t>
    </r>
  </si>
  <si>
    <r>
      <t xml:space="preserve">K. UKUPNA PASIVA </t>
    </r>
    <r>
      <rPr>
        <sz val="9"/>
        <rFont val="Arial"/>
        <family val="2"/>
      </rPr>
      <t xml:space="preserve">(071+091+092+099+100+103+106+107+111+116 ) </t>
    </r>
  </si>
  <si>
    <r>
      <t xml:space="preserve">M. KAPITAL I REZERVE </t>
    </r>
    <r>
      <rPr>
        <sz val="9"/>
        <rFont val="Arial"/>
        <family val="2"/>
      </rPr>
      <t>(122+123)</t>
    </r>
  </si>
  <si>
    <r>
      <t xml:space="preserve">II.  Stanje 1. siječnja prethodne godine
     (prepravljeno) </t>
    </r>
    <r>
      <rPr>
        <sz val="9"/>
        <rFont val="Arial"/>
        <family val="2"/>
      </rPr>
      <t>(AOP 001 do 003)</t>
    </r>
  </si>
  <si>
    <r>
      <t>III. Sveobuhvatna dobit ili gubitak
     prethodne godine</t>
    </r>
    <r>
      <rPr>
        <sz val="9"/>
        <rFont val="Arial"/>
        <family val="2"/>
      </rPr>
      <t xml:space="preserve"> (AOP 006+007)</t>
    </r>
  </si>
  <si>
    <r>
      <t xml:space="preserve">IV. Transakcije s vlasnicima
      </t>
    </r>
    <r>
      <rPr>
        <sz val="9"/>
        <rFont val="Arial"/>
        <family val="2"/>
      </rPr>
      <t>(prethodno razdoblje) (AOP 013 do 016)</t>
    </r>
  </si>
  <si>
    <r>
      <t xml:space="preserve">V. Stanje na zadnji dan izvještajnog 
     razdoblja u prethodnoj godini
</t>
    </r>
    <r>
      <rPr>
        <sz val="9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</si>
  <si>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9"/>
        <rFont val="Arial"/>
        <family val="2"/>
      </rPr>
      <t>(AOP 018 do 020)</t>
    </r>
  </si>
  <si>
    <r>
      <t>VIII. Sveobuhvatna dobit ili gubitak
        tekuće godine</t>
    </r>
    <r>
      <rPr>
        <sz val="9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</si>
  <si>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9"/>
        <rFont val="Arial"/>
        <family val="2"/>
      </rPr>
      <t>(AOP 030 do 033)</t>
    </r>
  </si>
  <si>
    <r>
      <t xml:space="preserve">X. Stanje na zadnji dan izvještajnog
    razdoblja u tekućoj godini
</t>
    </r>
    <r>
      <rPr>
        <sz val="9"/>
        <rFont val="Arial"/>
        <family val="2"/>
      </rPr>
      <t xml:space="preserve">    (AOP 021+022+029)</t>
    </r>
  </si>
  <si>
    <t>Godišnji financijski izvještaj društava za osiguranje odnosno društava za reosiguranje 
GFI-OSIG/RE</t>
  </si>
  <si>
    <t>(krajem godine)</t>
  </si>
  <si>
    <t>1. Revidirani godišnji financijski izvještaji s revizorskim izvješćem</t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</si>
  <si>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</si>
  <si>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</si>
  <si>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</si>
  <si>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</si>
  <si>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</si>
  <si>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Stanje na dan: 31.12.2014.</t>
  </si>
  <si>
    <t>u razdoblju: 01.01.2014. do 31.12.2014.</t>
  </si>
  <si>
    <t>Za razdoblje: 01.01.2014. do 31.12.2014.</t>
  </si>
  <si>
    <t>01.01.2014.</t>
  </si>
  <si>
    <t>31.12.2014.</t>
  </si>
  <si>
    <t>VOLARIĆ SANEL, KOŠTOMAJ ANDREJ, MIŠETIĆ NIKOLA</t>
  </si>
  <si>
    <t>Predsjednik Uprave</t>
  </si>
  <si>
    <t>Andrej Koštomaj</t>
  </si>
  <si>
    <t>Sanel Volarić</t>
  </si>
  <si>
    <t>10 000</t>
  </si>
  <si>
    <t>Član Uprave</t>
  </si>
  <si>
    <t>3.011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</si>
</sst>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  <numFmt numFmtId="195" formatCode="#,###.00"/>
    <numFmt numFmtId="196" formatCode="#,##0.000"/>
    <numFmt numFmtId="197" formatCode="[$-41A]d\.\ mmmm\ yyyy\."/>
  </numFmts>
  <fonts count="6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0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color indexed="8"/>
      <name val="Arial"/>
      <family val="2"/>
    </font>
    <font>
      <sz val="9"/>
      <color indexed="8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sz val="10"/>
      <name val="Arial CE"/>
      <family val="0"/>
    </font>
    <font>
      <b/>
      <sz val="9"/>
      <color indexed="18"/>
      <name val="Arial"/>
      <family val="2"/>
    </font>
    <font>
      <sz val="8"/>
      <color indexed="8"/>
      <name val="Arial"/>
      <family val="2"/>
    </font>
    <font>
      <u val="single"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/>
      <top style="hair"/>
      <bottom/>
    </border>
    <border>
      <left style="thin"/>
      <right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/>
      <right style="thin"/>
      <top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167" fontId="6" fillId="0" borderId="13" xfId="0" applyNumberFormat="1" applyFont="1" applyFill="1" applyBorder="1" applyAlignment="1">
      <alignment horizontal="center" vertical="center"/>
    </xf>
    <xf numFmtId="167" fontId="6" fillId="0" borderId="14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7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hidden="1"/>
    </xf>
    <xf numFmtId="0" fontId="0" fillId="0" borderId="12" xfId="0" applyFont="1" applyFill="1" applyBorder="1" applyAlignment="1" applyProtection="1">
      <alignment horizontal="center" vertical="top" wrapText="1"/>
      <protection hidden="1"/>
    </xf>
    <xf numFmtId="0" fontId="7" fillId="0" borderId="12" xfId="0" applyFont="1" applyFill="1" applyBorder="1" applyAlignment="1">
      <alignment horizontal="center" vertical="top" wrapText="1"/>
    </xf>
    <xf numFmtId="0" fontId="0" fillId="0" borderId="0" xfId="63" applyFont="1" applyAlignment="1">
      <alignment/>
      <protection/>
    </xf>
    <xf numFmtId="0" fontId="11" fillId="0" borderId="0" xfId="63" applyFont="1">
      <alignment vertical="top"/>
      <protection/>
    </xf>
    <xf numFmtId="0" fontId="11" fillId="0" borderId="0" xfId="63" applyFont="1" applyFill="1" applyBorder="1" applyAlignment="1" applyProtection="1">
      <alignment vertical="center"/>
      <protection hidden="1"/>
    </xf>
    <xf numFmtId="0" fontId="11" fillId="0" borderId="0" xfId="63" applyFont="1" applyFill="1" applyBorder="1" applyAlignment="1" applyProtection="1">
      <alignment horizontal="center" vertical="center" wrapText="1"/>
      <protection hidden="1"/>
    </xf>
    <xf numFmtId="0" fontId="13" fillId="0" borderId="0" xfId="63" applyFont="1" applyBorder="1" applyAlignment="1" applyProtection="1">
      <alignment horizontal="right" vertical="center" wrapText="1"/>
      <protection hidden="1"/>
    </xf>
    <xf numFmtId="0" fontId="13" fillId="0" borderId="0" xfId="63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63" applyFont="1" applyFill="1" applyBorder="1" applyAlignment="1" applyProtection="1">
      <alignment horizontal="left" vertical="center"/>
      <protection hidden="1"/>
    </xf>
    <xf numFmtId="0" fontId="10" fillId="0" borderId="0" xfId="63" applyFont="1" applyFill="1" applyBorder="1" applyAlignment="1" applyProtection="1">
      <alignment horizontal="right" vertical="center"/>
      <protection hidden="1" locked="0"/>
    </xf>
    <xf numFmtId="0" fontId="11" fillId="0" borderId="0" xfId="63" applyFont="1" applyBorder="1" applyProtection="1">
      <alignment vertical="top"/>
      <protection hidden="1"/>
    </xf>
    <xf numFmtId="0" fontId="10" fillId="0" borderId="0" xfId="63" applyFont="1" applyBorder="1" applyAlignment="1" applyProtection="1">
      <alignment vertical="top"/>
      <protection hidden="1"/>
    </xf>
    <xf numFmtId="0" fontId="15" fillId="0" borderId="0" xfId="63" applyFont="1">
      <alignment vertical="top"/>
      <protection/>
    </xf>
    <xf numFmtId="0" fontId="16" fillId="0" borderId="0" xfId="63" applyFont="1" applyAlignment="1">
      <alignment/>
      <protection/>
    </xf>
    <xf numFmtId="0" fontId="15" fillId="0" borderId="0" xfId="63" applyFont="1" applyAlignment="1">
      <alignment/>
      <protection/>
    </xf>
    <xf numFmtId="0" fontId="1" fillId="0" borderId="0" xfId="0" applyFont="1" applyFill="1" applyBorder="1" applyAlignment="1">
      <alignment horizontal="right"/>
    </xf>
    <xf numFmtId="0" fontId="0" fillId="0" borderId="12" xfId="0" applyFont="1" applyFill="1" applyBorder="1" applyAlignment="1" applyProtection="1">
      <alignment vertical="top" wrapText="1"/>
      <protection hidden="1"/>
    </xf>
    <xf numFmtId="49" fontId="10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11" fillId="0" borderId="0" xfId="63" applyFont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wrapText="1"/>
    </xf>
    <xf numFmtId="0" fontId="6" fillId="0" borderId="0" xfId="0" applyFont="1" applyFill="1" applyAlignment="1">
      <alignment vertical="center"/>
    </xf>
    <xf numFmtId="167" fontId="6" fillId="0" borderId="19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4" fontId="3" fillId="0" borderId="20" xfId="0" applyNumberFormat="1" applyFont="1" applyFill="1" applyBorder="1" applyAlignment="1" applyProtection="1">
      <alignment horizontal="right" vertical="center" shrinkToFit="1"/>
      <protection locked="0"/>
    </xf>
    <xf numFmtId="4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67" fontId="2" fillId="0" borderId="22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24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25" xfId="0" applyNumberFormat="1" applyFont="1" applyFill="1" applyBorder="1" applyAlignment="1" applyProtection="1">
      <alignment horizontal="right" vertical="center" shrinkToFit="1"/>
      <protection hidden="1"/>
    </xf>
    <xf numFmtId="0" fontId="3" fillId="0" borderId="0" xfId="0" applyFont="1" applyFill="1" applyAlignment="1">
      <alignment/>
    </xf>
    <xf numFmtId="3" fontId="3" fillId="0" borderId="26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2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29" xfId="0" applyNumberFormat="1" applyFont="1" applyFill="1" applyBorder="1" applyAlignment="1" applyProtection="1">
      <alignment horizontal="right" vertical="center" shrinkToFit="1"/>
      <protection hidden="1"/>
    </xf>
    <xf numFmtId="167" fontId="2" fillId="0" borderId="3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0" fillId="0" borderId="12" xfId="0" applyFont="1" applyFill="1" applyBorder="1" applyAlignment="1" applyProtection="1">
      <alignment horizontal="center" vertical="top" wrapText="1"/>
      <protection hidden="1"/>
    </xf>
    <xf numFmtId="0" fontId="3" fillId="0" borderId="12" xfId="0" applyFont="1" applyFill="1" applyBorder="1" applyAlignment="1" applyProtection="1">
      <alignment horizontal="center" vertical="top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7" fillId="0" borderId="0" xfId="63" applyFont="1" applyAlignment="1">
      <alignment/>
      <protection/>
    </xf>
    <xf numFmtId="0" fontId="10" fillId="0" borderId="0" xfId="63" applyFont="1" applyFill="1" applyBorder="1" applyAlignment="1" applyProtection="1">
      <alignment horizontal="center" vertical="center"/>
      <protection hidden="1"/>
    </xf>
    <xf numFmtId="14" fontId="10" fillId="32" borderId="18" xfId="63" applyNumberFormat="1" applyFont="1" applyFill="1" applyBorder="1" applyAlignment="1" applyProtection="1">
      <alignment horizontal="center" vertical="center"/>
      <protection hidden="1" locked="0"/>
    </xf>
    <xf numFmtId="0" fontId="11" fillId="0" borderId="0" xfId="63" applyFont="1" applyFill="1" applyBorder="1" applyAlignment="1" applyProtection="1">
      <alignment horizontal="left" vertical="center" wrapText="1"/>
      <protection hidden="1"/>
    </xf>
    <xf numFmtId="0" fontId="11" fillId="0" borderId="0" xfId="63" applyFont="1" applyBorder="1" applyAlignment="1" applyProtection="1">
      <alignment horizontal="left" vertical="center" wrapText="1"/>
      <protection hidden="1"/>
    </xf>
    <xf numFmtId="0" fontId="11" fillId="0" borderId="0" xfId="63" applyFont="1" applyBorder="1" applyAlignment="1" applyProtection="1">
      <alignment horizontal="center" vertical="top"/>
      <protection hidden="1"/>
    </xf>
    <xf numFmtId="0" fontId="11" fillId="0" borderId="0" xfId="63" applyFont="1" applyBorder="1" applyAlignment="1" applyProtection="1">
      <alignment horizontal="center"/>
      <protection hidden="1"/>
    </xf>
    <xf numFmtId="0" fontId="11" fillId="0" borderId="0" xfId="63" applyFont="1" applyAlignment="1" applyProtection="1">
      <alignment/>
      <protection hidden="1"/>
    </xf>
    <xf numFmtId="0" fontId="13" fillId="0" borderId="0" xfId="63" applyFont="1" applyAlignment="1" applyProtection="1">
      <alignment horizontal="right"/>
      <protection hidden="1"/>
    </xf>
    <xf numFmtId="0" fontId="11" fillId="0" borderId="0" xfId="63" applyFont="1" applyFill="1" applyBorder="1" applyAlignment="1" applyProtection="1">
      <alignment/>
      <protection hidden="1"/>
    </xf>
    <xf numFmtId="0" fontId="11" fillId="0" borderId="0" xfId="63" applyFont="1" applyAlignment="1" applyProtection="1">
      <alignment horizontal="right" vertical="center"/>
      <protection hidden="1"/>
    </xf>
    <xf numFmtId="0" fontId="11" fillId="0" borderId="0" xfId="63" applyFont="1" applyAlignment="1" applyProtection="1">
      <alignment wrapText="1"/>
      <protection hidden="1"/>
    </xf>
    <xf numFmtId="0" fontId="11" fillId="0" borderId="0" xfId="63" applyFont="1" applyAlignment="1" applyProtection="1">
      <alignment horizontal="right"/>
      <protection hidden="1"/>
    </xf>
    <xf numFmtId="0" fontId="11" fillId="0" borderId="0" xfId="63" applyFont="1" applyProtection="1">
      <alignment vertical="top"/>
      <protection hidden="1"/>
    </xf>
    <xf numFmtId="0" fontId="11" fillId="0" borderId="0" xfId="63" applyFont="1" applyAlignment="1" applyProtection="1">
      <alignment horizontal="right" wrapText="1"/>
      <protection hidden="1"/>
    </xf>
    <xf numFmtId="0" fontId="11" fillId="0" borderId="0" xfId="63" applyFont="1" applyBorder="1" applyAlignment="1" applyProtection="1">
      <alignment horizontal="left"/>
      <protection hidden="1"/>
    </xf>
    <xf numFmtId="0" fontId="11" fillId="0" borderId="0" xfId="63" applyFont="1" applyBorder="1" applyAlignment="1">
      <alignment horizontal="left" vertical="center"/>
      <protection/>
    </xf>
    <xf numFmtId="0" fontId="11" fillId="0" borderId="0" xfId="63" applyFont="1" applyBorder="1" applyAlignment="1" applyProtection="1">
      <alignment vertical="top"/>
      <protection hidden="1"/>
    </xf>
    <xf numFmtId="1" fontId="10" fillId="32" borderId="31" xfId="63" applyNumberFormat="1" applyFont="1" applyFill="1" applyBorder="1" applyAlignment="1" applyProtection="1">
      <alignment horizontal="center" vertical="center"/>
      <protection hidden="1" locked="0"/>
    </xf>
    <xf numFmtId="0" fontId="11" fillId="0" borderId="0" xfId="63" applyFont="1" applyBorder="1" applyAlignment="1" applyProtection="1">
      <alignment wrapText="1"/>
      <protection hidden="1"/>
    </xf>
    <xf numFmtId="0" fontId="11" fillId="0" borderId="0" xfId="63" applyFont="1" applyBorder="1" applyAlignment="1" applyProtection="1">
      <alignment horizontal="right"/>
      <protection hidden="1"/>
    </xf>
    <xf numFmtId="0" fontId="10" fillId="32" borderId="31" xfId="63" applyFont="1" applyFill="1" applyBorder="1" applyAlignment="1" applyProtection="1">
      <alignment horizontal="center" vertical="center"/>
      <protection hidden="1" locked="0"/>
    </xf>
    <xf numFmtId="0" fontId="11" fillId="0" borderId="0" xfId="63" applyFont="1">
      <alignment vertical="top"/>
      <protection/>
    </xf>
    <xf numFmtId="49" fontId="10" fillId="32" borderId="31" xfId="63" applyNumberFormat="1" applyFont="1" applyFill="1" applyBorder="1" applyAlignment="1" applyProtection="1">
      <alignment horizontal="right" vertical="center"/>
      <protection hidden="1" locked="0"/>
    </xf>
    <xf numFmtId="0" fontId="11" fillId="0" borderId="0" xfId="63" applyFont="1" applyBorder="1" applyAlignment="1" applyProtection="1">
      <alignment horizontal="left" vertical="top" wrapText="1"/>
      <protection hidden="1"/>
    </xf>
    <xf numFmtId="0" fontId="11" fillId="0" borderId="0" xfId="63" applyFont="1" applyFill="1" applyBorder="1" applyProtection="1">
      <alignment vertical="top"/>
      <protection hidden="1"/>
    </xf>
    <xf numFmtId="0" fontId="11" fillId="0" borderId="0" xfId="63" applyFont="1" applyBorder="1" applyAlignment="1" applyProtection="1">
      <alignment horizontal="center" vertical="center"/>
      <protection hidden="1" locked="0"/>
    </xf>
    <xf numFmtId="0" fontId="11" fillId="0" borderId="0" xfId="63" applyFont="1" applyBorder="1" applyAlignment="1" applyProtection="1">
      <alignment vertical="top" wrapText="1"/>
      <protection hidden="1"/>
    </xf>
    <xf numFmtId="0" fontId="11" fillId="0" borderId="0" xfId="63" applyFont="1" applyAlignment="1" applyProtection="1">
      <alignment horizontal="left" vertical="top" indent="2"/>
      <protection hidden="1"/>
    </xf>
    <xf numFmtId="0" fontId="11" fillId="0" borderId="0" xfId="63" applyFont="1" applyAlignment="1" applyProtection="1">
      <alignment horizontal="left" vertical="top" wrapText="1" indent="2"/>
      <protection hidden="1"/>
    </xf>
    <xf numFmtId="0" fontId="11" fillId="0" borderId="0" xfId="63" applyFont="1" applyBorder="1" applyAlignment="1" applyProtection="1">
      <alignment horizontal="right" vertical="top"/>
      <protection hidden="1"/>
    </xf>
    <xf numFmtId="0" fontId="11" fillId="0" borderId="0" xfId="63" applyFont="1" applyFill="1" applyBorder="1" applyAlignment="1">
      <alignment/>
      <protection/>
    </xf>
    <xf numFmtId="0" fontId="11" fillId="0" borderId="0" xfId="63" applyFont="1" applyBorder="1" applyAlignment="1" applyProtection="1">
      <alignment horizontal="left" vertical="top"/>
      <protection hidden="1"/>
    </xf>
    <xf numFmtId="0" fontId="11" fillId="0" borderId="32" xfId="63" applyFont="1" applyBorder="1" applyProtection="1">
      <alignment vertical="top"/>
      <protection hidden="1"/>
    </xf>
    <xf numFmtId="0" fontId="11" fillId="0" borderId="0" xfId="63" applyFont="1" applyAlignment="1" applyProtection="1">
      <alignment vertical="top"/>
      <protection hidden="1"/>
    </xf>
    <xf numFmtId="0" fontId="11" fillId="0" borderId="0" xfId="63" applyFont="1" applyAlignment="1" applyProtection="1">
      <alignment horizontal="left"/>
      <protection hidden="1"/>
    </xf>
    <xf numFmtId="0" fontId="11" fillId="0" borderId="0" xfId="63" applyFont="1" applyBorder="1" applyAlignment="1" applyProtection="1">
      <alignment vertical="center"/>
      <protection hidden="1"/>
    </xf>
    <xf numFmtId="0" fontId="11" fillId="0" borderId="0" xfId="64" applyFont="1" applyBorder="1" applyAlignment="1" applyProtection="1">
      <alignment vertical="center"/>
      <protection hidden="1"/>
    </xf>
    <xf numFmtId="0" fontId="11" fillId="0" borderId="0" xfId="62" applyFont="1" applyBorder="1" applyAlignment="1" applyProtection="1">
      <alignment vertical="center"/>
      <protection hidden="1"/>
    </xf>
    <xf numFmtId="0" fontId="11" fillId="0" borderId="0" xfId="64" applyFont="1" applyBorder="1" applyAlignment="1" applyProtection="1">
      <alignment/>
      <protection hidden="1"/>
    </xf>
    <xf numFmtId="0" fontId="9" fillId="0" borderId="0" xfId="64" applyAlignment="1">
      <alignment/>
      <protection/>
    </xf>
    <xf numFmtId="0" fontId="11" fillId="0" borderId="0" xfId="64" applyFont="1" applyAlignment="1" applyProtection="1">
      <alignment/>
      <protection hidden="1"/>
    </xf>
    <xf numFmtId="0" fontId="11" fillId="0" borderId="0" xfId="63" applyFont="1" applyFill="1" applyBorder="1" applyAlignment="1" applyProtection="1">
      <alignment horizontal="right" vertical="top" wrapText="1"/>
      <protection hidden="1"/>
    </xf>
    <xf numFmtId="193" fontId="25" fillId="0" borderId="20" xfId="60" applyNumberFormat="1" applyFont="1" applyFill="1" applyBorder="1" applyAlignment="1" applyProtection="1">
      <alignment vertical="center"/>
      <protection locked="0"/>
    </xf>
    <xf numFmtId="193" fontId="24" fillId="0" borderId="33" xfId="58" applyNumberFormat="1" applyFont="1" applyFill="1" applyBorder="1" applyAlignment="1" applyProtection="1">
      <alignment vertical="center"/>
      <protection locked="0"/>
    </xf>
    <xf numFmtId="193" fontId="25" fillId="0" borderId="33" xfId="58" applyNumberFormat="1" applyFont="1" applyFill="1" applyBorder="1" applyAlignment="1" applyProtection="1">
      <alignment vertical="center"/>
      <protection locked="0"/>
    </xf>
    <xf numFmtId="193" fontId="24" fillId="0" borderId="33" xfId="61" applyNumberFormat="1" applyFont="1" applyFill="1" applyBorder="1" applyAlignment="1" applyProtection="1">
      <alignment vertical="center"/>
      <protection locked="0"/>
    </xf>
    <xf numFmtId="193" fontId="24" fillId="0" borderId="20" xfId="60" applyNumberFormat="1" applyFont="1" applyFill="1" applyBorder="1" applyAlignment="1" applyProtection="1">
      <alignment vertical="center"/>
      <protection locked="0"/>
    </xf>
    <xf numFmtId="195" fontId="25" fillId="0" borderId="33" xfId="58" applyNumberFormat="1" applyFont="1" applyFill="1" applyBorder="1" applyAlignment="1" applyProtection="1">
      <alignment vertical="center"/>
      <protection locked="0"/>
    </xf>
    <xf numFmtId="195" fontId="25" fillId="0" borderId="33" xfId="58" applyNumberFormat="1" applyFont="1" applyFill="1" applyBorder="1" applyAlignment="1" applyProtection="1">
      <alignment horizontal="right" vertical="center" wrapText="1"/>
      <protection locked="0"/>
    </xf>
    <xf numFmtId="193" fontId="24" fillId="0" borderId="33" xfId="58" applyNumberFormat="1" applyFont="1" applyFill="1" applyBorder="1" applyAlignment="1" applyProtection="1">
      <alignment horizontal="right" vertical="center" wrapText="1"/>
      <protection locked="0"/>
    </xf>
    <xf numFmtId="195" fontId="25" fillId="0" borderId="34" xfId="58" applyNumberFormat="1" applyFont="1" applyFill="1" applyBorder="1" applyAlignment="1" applyProtection="1">
      <alignment vertical="center"/>
      <protection locked="0"/>
    </xf>
    <xf numFmtId="193" fontId="24" fillId="0" borderId="35" xfId="61" applyNumberFormat="1" applyFont="1" applyFill="1" applyBorder="1" applyAlignment="1" applyProtection="1">
      <alignment vertical="center"/>
      <protection locked="0"/>
    </xf>
    <xf numFmtId="193" fontId="24" fillId="0" borderId="36" xfId="61" applyNumberFormat="1" applyFont="1" applyFill="1" applyBorder="1" applyAlignment="1" applyProtection="1">
      <alignment vertical="center"/>
      <protection locked="0"/>
    </xf>
    <xf numFmtId="193" fontId="24" fillId="0" borderId="37" xfId="61" applyNumberFormat="1" applyFont="1" applyFill="1" applyBorder="1" applyAlignment="1" applyProtection="1">
      <alignment vertical="center"/>
      <protection hidden="1"/>
    </xf>
    <xf numFmtId="193" fontId="24" fillId="0" borderId="38" xfId="61" applyNumberFormat="1" applyFont="1" applyFill="1" applyBorder="1" applyAlignment="1" applyProtection="1">
      <alignment vertical="center"/>
      <protection hidden="1"/>
    </xf>
    <xf numFmtId="193" fontId="24" fillId="0" borderId="39" xfId="61" applyNumberFormat="1" applyFont="1" applyFill="1" applyBorder="1" applyAlignment="1" applyProtection="1">
      <alignment vertical="center"/>
      <protection locked="0"/>
    </xf>
    <xf numFmtId="193" fontId="24" fillId="0" borderId="20" xfId="61" applyNumberFormat="1" applyFont="1" applyFill="1" applyBorder="1" applyAlignment="1" applyProtection="1">
      <alignment vertical="center"/>
      <protection locked="0"/>
    </xf>
    <xf numFmtId="193" fontId="24" fillId="0" borderId="20" xfId="58" applyNumberFormat="1" applyFont="1" applyFill="1" applyBorder="1" applyAlignment="1" applyProtection="1">
      <alignment vertical="center"/>
      <protection locked="0"/>
    </xf>
    <xf numFmtId="195" fontId="24" fillId="0" borderId="33" xfId="58" applyNumberFormat="1" applyFont="1" applyFill="1" applyBorder="1" applyAlignment="1" applyProtection="1">
      <alignment vertical="center"/>
      <protection locked="0"/>
    </xf>
    <xf numFmtId="195" fontId="25" fillId="0" borderId="33" xfId="61" applyNumberFormat="1" applyFont="1" applyFill="1" applyBorder="1" applyAlignment="1" applyProtection="1">
      <alignment vertical="center"/>
      <protection locked="0"/>
    </xf>
    <xf numFmtId="193" fontId="25" fillId="0" borderId="33" xfId="61" applyNumberFormat="1" applyFont="1" applyFill="1" applyBorder="1" applyAlignment="1" applyProtection="1">
      <alignment vertical="center"/>
      <protection locked="0"/>
    </xf>
    <xf numFmtId="195" fontId="24" fillId="0" borderId="40" xfId="58" applyNumberFormat="1" applyFont="1" applyFill="1" applyBorder="1" applyAlignment="1" applyProtection="1">
      <alignment vertical="center"/>
      <protection locked="0"/>
    </xf>
    <xf numFmtId="193" fontId="24" fillId="0" borderId="21" xfId="60" applyNumberFormat="1" applyFont="1" applyFill="1" applyBorder="1" applyAlignment="1" applyProtection="1">
      <alignment vertical="center"/>
      <protection locked="0"/>
    </xf>
    <xf numFmtId="193" fontId="24" fillId="0" borderId="40" xfId="58" applyNumberFormat="1" applyFont="1" applyFill="1" applyBorder="1" applyAlignment="1" applyProtection="1">
      <alignment vertical="center"/>
      <protection locked="0"/>
    </xf>
    <xf numFmtId="193" fontId="3" fillId="0" borderId="0" xfId="0" applyNumberFormat="1" applyFont="1" applyFill="1" applyAlignment="1">
      <alignment/>
    </xf>
    <xf numFmtId="3" fontId="2" fillId="0" borderId="22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2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10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15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41" xfId="0" applyNumberFormat="1" applyFont="1" applyFill="1" applyBorder="1" applyAlignment="1" applyProtection="1">
      <alignment horizontal="right" vertical="center" shrinkToFit="1"/>
      <protection locked="0"/>
    </xf>
    <xf numFmtId="0" fontId="0" fillId="33" borderId="0" xfId="64" applyFont="1" applyFill="1" applyAlignment="1">
      <alignment/>
      <protection/>
    </xf>
    <xf numFmtId="0" fontId="0" fillId="33" borderId="0" xfId="64" applyFont="1" applyFill="1" applyBorder="1" applyAlignment="1">
      <alignment/>
      <protection/>
    </xf>
    <xf numFmtId="0" fontId="3" fillId="33" borderId="0" xfId="64" applyFont="1" applyFill="1" applyAlignment="1">
      <alignment/>
      <protection/>
    </xf>
    <xf numFmtId="0" fontId="11" fillId="33" borderId="42" xfId="63" applyFont="1" applyFill="1" applyBorder="1">
      <alignment vertical="top"/>
      <protection/>
    </xf>
    <xf numFmtId="3" fontId="6" fillId="0" borderId="22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0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2" fillId="34" borderId="39" xfId="59" applyNumberFormat="1" applyFont="1" applyFill="1" applyBorder="1" applyAlignment="1" applyProtection="1">
      <alignment vertical="center"/>
      <protection locked="0"/>
    </xf>
    <xf numFmtId="3" fontId="2" fillId="34" borderId="20" xfId="59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>
      <alignment horizontal="center" vertical="center"/>
    </xf>
    <xf numFmtId="3" fontId="3" fillId="34" borderId="39" xfId="59" applyNumberFormat="1" applyFont="1" applyFill="1" applyBorder="1" applyAlignment="1" applyProtection="1">
      <alignment vertical="center"/>
      <protection locked="0"/>
    </xf>
    <xf numFmtId="3" fontId="3" fillId="34" borderId="20" xfId="59" applyNumberFormat="1" applyFont="1" applyFill="1" applyBorder="1" applyAlignment="1" applyProtection="1">
      <alignment vertical="center"/>
      <protection locked="0"/>
    </xf>
    <xf numFmtId="3" fontId="3" fillId="33" borderId="39" xfId="59" applyNumberFormat="1" applyFont="1" applyFill="1" applyBorder="1" applyAlignment="1" applyProtection="1">
      <alignment vertical="center"/>
      <protection locked="0"/>
    </xf>
    <xf numFmtId="3" fontId="3" fillId="33" borderId="20" xfId="59" applyNumberFormat="1" applyFont="1" applyFill="1" applyBorder="1" applyAlignment="1" applyProtection="1">
      <alignment vertical="center"/>
      <protection locked="0"/>
    </xf>
    <xf numFmtId="3" fontId="2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0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20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43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33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33" xfId="0" applyNumberFormat="1" applyFont="1" applyFill="1" applyBorder="1" applyAlignment="1" applyProtection="1">
      <alignment horizontal="right" vertical="center" shrinkToFit="1"/>
      <protection hidden="1"/>
    </xf>
    <xf numFmtId="4" fontId="3" fillId="0" borderId="33" xfId="0" applyNumberFormat="1" applyFont="1" applyFill="1" applyBorder="1" applyAlignment="1" applyProtection="1">
      <alignment horizontal="right" vertical="center" shrinkToFit="1"/>
      <protection locked="0"/>
    </xf>
    <xf numFmtId="4" fontId="3" fillId="0" borderId="4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44" xfId="0" applyNumberFormat="1" applyFont="1" applyFill="1" applyBorder="1" applyAlignment="1" applyProtection="1">
      <alignment horizontal="right" vertical="center" shrinkToFit="1"/>
      <protection hidden="1"/>
    </xf>
    <xf numFmtId="4" fontId="3" fillId="0" borderId="44" xfId="0" applyNumberFormat="1" applyFont="1" applyFill="1" applyBorder="1" applyAlignment="1" applyProtection="1">
      <alignment horizontal="right" vertical="center" shrinkToFit="1"/>
      <protection hidden="1"/>
    </xf>
    <xf numFmtId="4" fontId="3" fillId="0" borderId="29" xfId="0" applyNumberFormat="1" applyFont="1" applyFill="1" applyBorder="1" applyAlignment="1" applyProtection="1">
      <alignment horizontal="right" vertical="center" shrinkToFit="1"/>
      <protection hidden="1"/>
    </xf>
    <xf numFmtId="4" fontId="3" fillId="0" borderId="45" xfId="0" applyNumberFormat="1" applyFont="1" applyFill="1" applyBorder="1" applyAlignment="1" applyProtection="1">
      <alignment horizontal="right" vertical="center" shrinkToFit="1"/>
      <protection hidden="1"/>
    </xf>
    <xf numFmtId="193" fontId="24" fillId="0" borderId="24" xfId="61" applyNumberFormat="1" applyFont="1" applyFill="1" applyBorder="1" applyAlignment="1" applyProtection="1">
      <alignment vertical="center"/>
      <protection locked="0"/>
    </xf>
    <xf numFmtId="193" fontId="24" fillId="0" borderId="21" xfId="61" applyNumberFormat="1" applyFont="1" applyFill="1" applyBorder="1" applyAlignment="1" applyProtection="1">
      <alignment vertical="center"/>
      <protection locked="0"/>
    </xf>
    <xf numFmtId="0" fontId="11" fillId="0" borderId="0" xfId="62" applyFont="1" applyBorder="1" applyAlignment="1" applyProtection="1">
      <alignment horizontal="left" vertical="center"/>
      <protection hidden="1"/>
    </xf>
    <xf numFmtId="0" fontId="11" fillId="0" borderId="46" xfId="63" applyFont="1" applyBorder="1" applyAlignment="1" applyProtection="1">
      <alignment horizontal="center" vertical="top"/>
      <protection hidden="1"/>
    </xf>
    <xf numFmtId="0" fontId="11" fillId="0" borderId="46" xfId="63" applyFont="1" applyBorder="1" applyAlignment="1">
      <alignment horizontal="center"/>
      <protection/>
    </xf>
    <xf numFmtId="0" fontId="11" fillId="0" borderId="46" xfId="63" applyFont="1" applyBorder="1" applyAlignment="1">
      <alignment/>
      <protection/>
    </xf>
    <xf numFmtId="0" fontId="11" fillId="0" borderId="0" xfId="63" applyFont="1" applyBorder="1" applyAlignment="1" applyProtection="1">
      <alignment vertical="center"/>
      <protection hidden="1"/>
    </xf>
    <xf numFmtId="0" fontId="11" fillId="0" borderId="0" xfId="63" applyFont="1" applyBorder="1" applyAlignment="1" applyProtection="1">
      <alignment horizontal="center" vertical="top"/>
      <protection hidden="1"/>
    </xf>
    <xf numFmtId="0" fontId="11" fillId="0" borderId="0" xfId="63" applyFont="1" applyBorder="1" applyAlignment="1" applyProtection="1">
      <alignment horizontal="center"/>
      <protection hidden="1"/>
    </xf>
    <xf numFmtId="0" fontId="10" fillId="32" borderId="47" xfId="63" applyFont="1" applyFill="1" applyBorder="1" applyAlignment="1" applyProtection="1">
      <alignment horizontal="right" vertical="center"/>
      <protection hidden="1" locked="0"/>
    </xf>
    <xf numFmtId="0" fontId="11" fillId="0" borderId="12" xfId="63" applyFont="1" applyBorder="1" applyAlignment="1">
      <alignment/>
      <protection/>
    </xf>
    <xf numFmtId="0" fontId="11" fillId="0" borderId="48" xfId="63" applyFont="1" applyBorder="1" applyAlignment="1">
      <alignment/>
      <protection/>
    </xf>
    <xf numFmtId="0" fontId="10" fillId="0" borderId="0" xfId="64" applyFont="1" applyAlignment="1" applyProtection="1">
      <alignment horizontal="left"/>
      <protection hidden="1"/>
    </xf>
    <xf numFmtId="0" fontId="7" fillId="0" borderId="0" xfId="64" applyFont="1" applyAlignment="1">
      <alignment/>
      <protection/>
    </xf>
    <xf numFmtId="0" fontId="11" fillId="0" borderId="32" xfId="63" applyFont="1" applyBorder="1" applyAlignment="1" applyProtection="1">
      <alignment horizontal="center"/>
      <protection hidden="1"/>
    </xf>
    <xf numFmtId="0" fontId="10" fillId="32" borderId="47" xfId="63" applyFont="1" applyFill="1" applyBorder="1" applyAlignment="1" applyProtection="1">
      <alignment horizontal="left" vertical="center"/>
      <protection hidden="1" locked="0"/>
    </xf>
    <xf numFmtId="0" fontId="10" fillId="0" borderId="12" xfId="63" applyFont="1" applyBorder="1" applyAlignment="1" applyProtection="1">
      <alignment horizontal="left" vertical="center"/>
      <protection hidden="1" locked="0"/>
    </xf>
    <xf numFmtId="0" fontId="11" fillId="0" borderId="0" xfId="63" applyFont="1" applyAlignment="1" applyProtection="1">
      <alignment horizontal="right" vertical="center" wrapText="1"/>
      <protection hidden="1"/>
    </xf>
    <xf numFmtId="0" fontId="11" fillId="0" borderId="49" xfId="63" applyFont="1" applyBorder="1" applyAlignment="1" applyProtection="1">
      <alignment horizontal="right" wrapText="1"/>
      <protection hidden="1"/>
    </xf>
    <xf numFmtId="49" fontId="10" fillId="32" borderId="47" xfId="63" applyNumberFormat="1" applyFont="1" applyFill="1" applyBorder="1" applyAlignment="1" applyProtection="1">
      <alignment horizontal="center" vertical="center"/>
      <protection hidden="1" locked="0"/>
    </xf>
    <xf numFmtId="49" fontId="10" fillId="0" borderId="48" xfId="63" applyNumberFormat="1" applyFont="1" applyBorder="1" applyAlignment="1" applyProtection="1">
      <alignment horizontal="center" vertical="center"/>
      <protection hidden="1" locked="0"/>
    </xf>
    <xf numFmtId="0" fontId="11" fillId="0" borderId="0" xfId="63" applyFont="1" applyAlignment="1" applyProtection="1">
      <alignment horizontal="right" vertical="center"/>
      <protection hidden="1"/>
    </xf>
    <xf numFmtId="0" fontId="11" fillId="0" borderId="49" xfId="63" applyFont="1" applyBorder="1" applyAlignment="1" applyProtection="1">
      <alignment horizontal="right"/>
      <protection hidden="1"/>
    </xf>
    <xf numFmtId="49" fontId="4" fillId="32" borderId="47" xfId="53" applyNumberFormat="1" applyFill="1" applyBorder="1" applyAlignment="1" applyProtection="1">
      <alignment horizontal="left" vertical="center"/>
      <protection hidden="1" locked="0"/>
    </xf>
    <xf numFmtId="49" fontId="10" fillId="0" borderId="12" xfId="63" applyNumberFormat="1" applyFont="1" applyBorder="1" applyAlignment="1" applyProtection="1">
      <alignment horizontal="left" vertical="center"/>
      <protection hidden="1" locked="0"/>
    </xf>
    <xf numFmtId="49" fontId="10" fillId="0" borderId="48" xfId="63" applyNumberFormat="1" applyFont="1" applyBorder="1" applyAlignment="1" applyProtection="1">
      <alignment horizontal="left" vertical="center"/>
      <protection hidden="1" locked="0"/>
    </xf>
    <xf numFmtId="49" fontId="10" fillId="32" borderId="47" xfId="63" applyNumberFormat="1" applyFont="1" applyFill="1" applyBorder="1" applyAlignment="1" applyProtection="1">
      <alignment horizontal="left" vertical="center"/>
      <protection hidden="1" locked="0"/>
    </xf>
    <xf numFmtId="0" fontId="11" fillId="0" borderId="0" xfId="63" applyFont="1" applyBorder="1" applyAlignment="1" applyProtection="1">
      <alignment vertical="top" wrapText="1"/>
      <protection hidden="1"/>
    </xf>
    <xf numFmtId="0" fontId="11" fillId="0" borderId="0" xfId="63" applyFont="1" applyBorder="1" applyAlignment="1" applyProtection="1">
      <alignment wrapText="1"/>
      <protection hidden="1"/>
    </xf>
    <xf numFmtId="0" fontId="11" fillId="0" borderId="50" xfId="63" applyFont="1" applyBorder="1" applyAlignment="1" applyProtection="1">
      <alignment horizontal="right" vertical="center"/>
      <protection hidden="1"/>
    </xf>
    <xf numFmtId="0" fontId="11" fillId="0" borderId="0" xfId="63" applyFont="1" applyBorder="1" applyAlignment="1" applyProtection="1">
      <alignment horizontal="right"/>
      <protection hidden="1"/>
    </xf>
    <xf numFmtId="0" fontId="11" fillId="0" borderId="0" xfId="63" applyFont="1" applyAlignment="1">
      <alignment horizontal="center"/>
      <protection/>
    </xf>
    <xf numFmtId="0" fontId="11" fillId="0" borderId="12" xfId="63" applyFont="1" applyBorder="1" applyAlignment="1">
      <alignment horizontal="left"/>
      <protection/>
    </xf>
    <xf numFmtId="0" fontId="11" fillId="0" borderId="48" xfId="63" applyFont="1" applyBorder="1" applyAlignment="1">
      <alignment horizontal="left"/>
      <protection/>
    </xf>
    <xf numFmtId="0" fontId="11" fillId="0" borderId="0" xfId="63" applyFont="1" applyAlignment="1" applyProtection="1">
      <alignment horizontal="center" vertical="center"/>
      <protection hidden="1"/>
    </xf>
    <xf numFmtId="0" fontId="11" fillId="0" borderId="0" xfId="63" applyFont="1" applyAlignment="1">
      <alignment horizontal="center" vertical="center"/>
      <protection/>
    </xf>
    <xf numFmtId="0" fontId="11" fillId="0" borderId="0" xfId="63" applyFont="1" applyAlignment="1">
      <alignment vertical="center"/>
      <protection/>
    </xf>
    <xf numFmtId="0" fontId="11" fillId="0" borderId="12" xfId="63" applyFont="1" applyBorder="1" applyAlignment="1">
      <alignment horizontal="left" vertical="center"/>
      <protection/>
    </xf>
    <xf numFmtId="0" fontId="11" fillId="0" borderId="48" xfId="63" applyFont="1" applyBorder="1" applyAlignment="1">
      <alignment horizontal="left" vertical="center"/>
      <protection/>
    </xf>
    <xf numFmtId="0" fontId="22" fillId="32" borderId="47" xfId="53" applyFont="1" applyFill="1" applyBorder="1" applyAlignment="1" applyProtection="1">
      <alignment/>
      <protection hidden="1" locked="0"/>
    </xf>
    <xf numFmtId="0" fontId="10" fillId="0" borderId="12" xfId="63" applyFont="1" applyBorder="1" applyAlignment="1" applyProtection="1">
      <alignment/>
      <protection hidden="1" locked="0"/>
    </xf>
    <xf numFmtId="0" fontId="10" fillId="0" borderId="48" xfId="63" applyFont="1" applyBorder="1" applyAlignment="1" applyProtection="1">
      <alignment/>
      <protection hidden="1" locked="0"/>
    </xf>
    <xf numFmtId="0" fontId="4" fillId="32" borderId="47" xfId="53" applyFill="1" applyBorder="1" applyAlignment="1" applyProtection="1">
      <alignment/>
      <protection hidden="1" locked="0"/>
    </xf>
    <xf numFmtId="0" fontId="14" fillId="0" borderId="0" xfId="63" applyFont="1" applyBorder="1" applyAlignment="1" applyProtection="1">
      <alignment horizontal="left" vertical="center"/>
      <protection hidden="1"/>
    </xf>
    <xf numFmtId="0" fontId="8" fillId="0" borderId="0" xfId="63" applyFont="1" applyAlignment="1">
      <alignment horizontal="left"/>
      <protection/>
    </xf>
    <xf numFmtId="0" fontId="11" fillId="0" borderId="0" xfId="63" applyFont="1" applyBorder="1" applyAlignment="1" applyProtection="1">
      <alignment horizontal="right" vertical="center" wrapText="1"/>
      <protection hidden="1"/>
    </xf>
    <xf numFmtId="0" fontId="11" fillId="0" borderId="0" xfId="63" applyFont="1" applyBorder="1" applyAlignment="1" applyProtection="1">
      <alignment horizontal="right" wrapText="1"/>
      <protection hidden="1"/>
    </xf>
    <xf numFmtId="0" fontId="11" fillId="0" borderId="0" xfId="63" applyFont="1" applyAlignment="1" applyProtection="1">
      <alignment horizontal="right" wrapText="1"/>
      <protection hidden="1"/>
    </xf>
    <xf numFmtId="1" fontId="10" fillId="32" borderId="47" xfId="63" applyNumberFormat="1" applyFont="1" applyFill="1" applyBorder="1" applyAlignment="1" applyProtection="1">
      <alignment horizontal="center" vertical="center"/>
      <protection hidden="1" locked="0"/>
    </xf>
    <xf numFmtId="1" fontId="10" fillId="32" borderId="48" xfId="63" applyNumberFormat="1" applyFont="1" applyFill="1" applyBorder="1" applyAlignment="1" applyProtection="1">
      <alignment horizontal="center" vertical="center"/>
      <protection hidden="1" locked="0"/>
    </xf>
    <xf numFmtId="0" fontId="11" fillId="0" borderId="0" xfId="63" applyFont="1" applyFill="1" applyBorder="1" applyAlignment="1" applyProtection="1">
      <alignment horizontal="center" vertical="top"/>
      <protection hidden="1"/>
    </xf>
    <xf numFmtId="0" fontId="11" fillId="0" borderId="0" xfId="63" applyFont="1" applyFill="1" applyBorder="1" applyAlignment="1" applyProtection="1">
      <alignment horizontal="center"/>
      <protection hidden="1"/>
    </xf>
    <xf numFmtId="0" fontId="21" fillId="0" borderId="0" xfId="63" applyFont="1" applyBorder="1" applyAlignment="1" applyProtection="1">
      <alignment horizontal="right" vertical="center" wrapText="1"/>
      <protection hidden="1"/>
    </xf>
    <xf numFmtId="0" fontId="21" fillId="0" borderId="49" xfId="63" applyFont="1" applyBorder="1" applyAlignment="1" applyProtection="1">
      <alignment horizontal="right" wrapText="1"/>
      <protection hidden="1"/>
    </xf>
    <xf numFmtId="0" fontId="10" fillId="0" borderId="0" xfId="63" applyFont="1" applyFill="1" applyBorder="1" applyAlignment="1" applyProtection="1">
      <alignment horizontal="left" vertical="center" wrapText="1"/>
      <protection hidden="1"/>
    </xf>
    <xf numFmtId="0" fontId="10" fillId="0" borderId="49" xfId="63" applyFont="1" applyFill="1" applyBorder="1" applyAlignment="1" applyProtection="1">
      <alignment horizontal="left" vertical="center" wrapText="1"/>
      <protection hidden="1"/>
    </xf>
    <xf numFmtId="0" fontId="12" fillId="0" borderId="0" xfId="63" applyFont="1" applyBorder="1" applyAlignment="1" applyProtection="1">
      <alignment horizontal="center" vertical="center" wrapText="1"/>
      <protection hidden="1"/>
    </xf>
    <xf numFmtId="14" fontId="10" fillId="32" borderId="51" xfId="63" applyNumberFormat="1" applyFont="1" applyFill="1" applyBorder="1" applyAlignment="1" applyProtection="1">
      <alignment horizontal="center" vertical="center"/>
      <protection hidden="1" locked="0"/>
    </xf>
    <xf numFmtId="14" fontId="10" fillId="32" borderId="52" xfId="63" applyNumberFormat="1" applyFont="1" applyFill="1" applyBorder="1" applyAlignment="1" applyProtection="1">
      <alignment horizontal="center" vertical="center"/>
      <protection hidden="1" locked="0"/>
    </xf>
    <xf numFmtId="0" fontId="11" fillId="0" borderId="0" xfId="63" applyFont="1" applyAlignment="1" applyProtection="1">
      <alignment wrapText="1"/>
      <protection hidden="1"/>
    </xf>
    <xf numFmtId="0" fontId="3" fillId="0" borderId="12" xfId="0" applyFont="1" applyFill="1" applyBorder="1" applyAlignment="1" applyProtection="1">
      <alignment horizontal="center" vertical="top" wrapText="1"/>
      <protection hidden="1"/>
    </xf>
    <xf numFmtId="0" fontId="3" fillId="0" borderId="33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53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vertical="center" wrapText="1"/>
    </xf>
    <xf numFmtId="0" fontId="2" fillId="0" borderId="55" xfId="0" applyFont="1" applyFill="1" applyBorder="1" applyAlignment="1">
      <alignment vertical="center" wrapText="1"/>
    </xf>
    <xf numFmtId="0" fontId="2" fillId="0" borderId="56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2" fillId="0" borderId="57" xfId="0" applyFont="1" applyFill="1" applyBorder="1" applyAlignment="1" applyProtection="1">
      <alignment horizontal="center" vertical="center" wrapText="1"/>
      <protection hidden="1"/>
    </xf>
    <xf numFmtId="0" fontId="2" fillId="0" borderId="47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48" xfId="0" applyFont="1" applyFill="1" applyBorder="1" applyAlignment="1" applyProtection="1">
      <alignment horizontal="center" vertical="center" wrapText="1"/>
      <protection hidden="1"/>
    </xf>
    <xf numFmtId="0" fontId="6" fillId="0" borderId="47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58" xfId="0" applyFont="1" applyFill="1" applyBorder="1" applyAlignment="1">
      <alignment vertical="center" wrapText="1"/>
    </xf>
    <xf numFmtId="0" fontId="3" fillId="0" borderId="58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4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vertical="center" wrapText="1"/>
    </xf>
    <xf numFmtId="0" fontId="2" fillId="0" borderId="45" xfId="0" applyFont="1" applyFill="1" applyBorder="1" applyAlignment="1">
      <alignment vertical="center" wrapText="1"/>
    </xf>
    <xf numFmtId="0" fontId="3" fillId="0" borderId="60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horizontal="left" vertical="center" shrinkToFit="1"/>
    </xf>
    <xf numFmtId="0" fontId="2" fillId="0" borderId="59" xfId="0" applyFont="1" applyFill="1" applyBorder="1" applyAlignment="1">
      <alignment horizontal="left" vertical="center" shrinkToFit="1"/>
    </xf>
    <xf numFmtId="0" fontId="2" fillId="0" borderId="52" xfId="0" applyFont="1" applyFill="1" applyBorder="1" applyAlignment="1">
      <alignment horizontal="left" vertical="center" shrinkToFit="1"/>
    </xf>
    <xf numFmtId="0" fontId="1" fillId="0" borderId="33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1" fillId="0" borderId="58" xfId="0" applyFont="1" applyFill="1" applyBorder="1" applyAlignment="1">
      <alignment vertical="center" wrapText="1"/>
    </xf>
    <xf numFmtId="49" fontId="6" fillId="0" borderId="0" xfId="0" applyNumberFormat="1" applyFont="1" applyFill="1" applyAlignment="1">
      <alignment vertical="center"/>
    </xf>
    <xf numFmtId="0" fontId="1" fillId="0" borderId="44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vertical="center" wrapText="1"/>
    </xf>
    <xf numFmtId="0" fontId="1" fillId="0" borderId="55" xfId="0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vertical="center" wrapText="1"/>
    </xf>
    <xf numFmtId="0" fontId="1" fillId="0" borderId="62" xfId="0" applyFont="1" applyFill="1" applyBorder="1" applyAlignment="1">
      <alignment vertical="center" wrapText="1"/>
    </xf>
    <xf numFmtId="0" fontId="1" fillId="0" borderId="63" xfId="0" applyFont="1" applyFill="1" applyBorder="1" applyAlignment="1">
      <alignment vertical="center" wrapText="1"/>
    </xf>
    <xf numFmtId="0" fontId="6" fillId="0" borderId="64" xfId="0" applyFont="1" applyFill="1" applyBorder="1" applyAlignment="1">
      <alignment vertical="center" wrapText="1"/>
    </xf>
    <xf numFmtId="0" fontId="1" fillId="0" borderId="65" xfId="0" applyFont="1" applyFill="1" applyBorder="1" applyAlignment="1">
      <alignment vertical="center" wrapText="1"/>
    </xf>
    <xf numFmtId="0" fontId="1" fillId="0" borderId="66" xfId="0" applyFont="1" applyFill="1" applyBorder="1" applyAlignment="1">
      <alignment vertical="center" wrapText="1"/>
    </xf>
    <xf numFmtId="0" fontId="1" fillId="0" borderId="6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wrapText="1"/>
    </xf>
    <xf numFmtId="0" fontId="1" fillId="0" borderId="66" xfId="0" applyFont="1" applyFill="1" applyBorder="1" applyAlignment="1">
      <alignment wrapText="1"/>
    </xf>
    <xf numFmtId="0" fontId="1" fillId="0" borderId="67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wrapText="1"/>
    </xf>
    <xf numFmtId="0" fontId="1" fillId="0" borderId="69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vertical="top" wrapText="1"/>
    </xf>
    <xf numFmtId="0" fontId="2" fillId="0" borderId="61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left" vertical="center" wrapText="1"/>
    </xf>
    <xf numFmtId="0" fontId="3" fillId="0" borderId="71" xfId="0" applyFont="1" applyFill="1" applyBorder="1" applyAlignment="1">
      <alignment horizontal="left" vertical="center" wrapText="1"/>
    </xf>
    <xf numFmtId="0" fontId="2" fillId="0" borderId="72" xfId="0" applyFont="1" applyFill="1" applyBorder="1" applyAlignment="1">
      <alignment horizontal="left" vertical="center" wrapText="1"/>
    </xf>
    <xf numFmtId="0" fontId="3" fillId="0" borderId="73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left" vertical="center" wrapText="1"/>
    </xf>
    <xf numFmtId="0" fontId="3" fillId="0" borderId="68" xfId="0" applyFont="1" applyFill="1" applyBorder="1" applyAlignment="1">
      <alignment horizontal="left" vertical="center" wrapText="1"/>
    </xf>
    <xf numFmtId="0" fontId="17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5" fillId="0" borderId="0" xfId="63" applyFont="1" applyAlignment="1">
      <alignment/>
      <protection/>
    </xf>
    <xf numFmtId="3" fontId="2" fillId="0" borderId="33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44" xfId="0" applyNumberFormat="1" applyFont="1" applyFill="1" applyBorder="1" applyAlignment="1" applyProtection="1">
      <alignment horizontal="right" vertical="center" shrinkToFit="1"/>
      <protection hidden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2005_AKTIVA" xfId="58"/>
    <cellStyle name="Normal_2005_racun d&amp;g" xfId="59"/>
    <cellStyle name="Normal_Kvartalna izvjesca-prazno_20_08_2008" xfId="60"/>
    <cellStyle name="Normal_Sheet1_bilanca_2008_ispravljeno" xfId="61"/>
    <cellStyle name="Normal_TFI-KI" xfId="62"/>
    <cellStyle name="Normal_TFI-OSIG" xfId="63"/>
    <cellStyle name="Normal_TFI-POD" xfId="64"/>
    <cellStyle name="Note" xfId="65"/>
    <cellStyle name="Obično_Knjiga2" xfId="66"/>
    <cellStyle name="Output" xfId="67"/>
    <cellStyle name="Percent" xfId="68"/>
    <cellStyle name="Style 1" xfId="69"/>
    <cellStyle name="Title" xfId="70"/>
    <cellStyle name="Total" xfId="71"/>
    <cellStyle name="Warning Text" xfId="72"/>
  </cellStyles>
  <dxfs count="4"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katica.kuzmanovic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view="pageBreakPreview" zoomScale="110" zoomScaleSheetLayoutView="110" zoomScalePageLayoutView="0" workbookViewId="0" topLeftCell="A36">
      <selection activeCell="I18" sqref="I18"/>
    </sheetView>
  </sheetViews>
  <sheetFormatPr defaultColWidth="9.140625" defaultRowHeight="12.75"/>
  <cols>
    <col min="1" max="1" width="9.140625" style="17" customWidth="1"/>
    <col min="2" max="2" width="12.00390625" style="17" customWidth="1"/>
    <col min="3" max="6" width="9.140625" style="17" customWidth="1"/>
    <col min="7" max="7" width="17.7109375" style="17" customWidth="1"/>
    <col min="8" max="8" width="17.00390625" style="17" customWidth="1"/>
    <col min="9" max="9" width="23.8515625" style="17" customWidth="1"/>
    <col min="10" max="16384" width="9.140625" style="17" customWidth="1"/>
  </cols>
  <sheetData>
    <row r="1" ht="12.75">
      <c r="A1" s="79" t="s">
        <v>69</v>
      </c>
    </row>
    <row r="2" spans="1:10" ht="12.75" customHeight="1">
      <c r="A2" s="233" t="s">
        <v>270</v>
      </c>
      <c r="B2" s="233"/>
      <c r="C2" s="233"/>
      <c r="D2" s="234"/>
      <c r="E2" s="236" t="s">
        <v>396</v>
      </c>
      <c r="F2" s="237"/>
      <c r="G2" s="80" t="s">
        <v>203</v>
      </c>
      <c r="H2" s="81" t="s">
        <v>397</v>
      </c>
      <c r="I2" s="82"/>
      <c r="J2" s="18"/>
    </row>
    <row r="3" spans="1:10" ht="12.75">
      <c r="A3" s="19"/>
      <c r="B3" s="19"/>
      <c r="C3" s="19"/>
      <c r="D3" s="19"/>
      <c r="E3" s="20"/>
      <c r="F3" s="20"/>
      <c r="G3" s="19"/>
      <c r="H3" s="19"/>
      <c r="I3" s="83"/>
      <c r="J3" s="18"/>
    </row>
    <row r="4" spans="1:10" ht="39.75" customHeight="1">
      <c r="A4" s="235" t="s">
        <v>385</v>
      </c>
      <c r="B4" s="235"/>
      <c r="C4" s="235"/>
      <c r="D4" s="235"/>
      <c r="E4" s="235"/>
      <c r="F4" s="235"/>
      <c r="G4" s="235"/>
      <c r="H4" s="235"/>
      <c r="I4" s="235"/>
      <c r="J4" s="18"/>
    </row>
    <row r="5" spans="1:10" ht="12.75">
      <c r="A5" s="25"/>
      <c r="B5" s="34"/>
      <c r="C5" s="34"/>
      <c r="D5" s="86"/>
      <c r="E5" s="21"/>
      <c r="F5" s="87"/>
      <c r="G5" s="22"/>
      <c r="H5" s="23"/>
      <c r="I5" s="88"/>
      <c r="J5" s="18"/>
    </row>
    <row r="6" spans="1:10" ht="12.75">
      <c r="A6" s="200" t="s">
        <v>148</v>
      </c>
      <c r="B6" s="201"/>
      <c r="C6" s="198" t="s">
        <v>333</v>
      </c>
      <c r="D6" s="199"/>
      <c r="E6" s="238"/>
      <c r="F6" s="238"/>
      <c r="G6" s="238"/>
      <c r="H6" s="238"/>
      <c r="I6" s="90"/>
      <c r="J6" s="18"/>
    </row>
    <row r="7" spans="1:10" ht="12.75">
      <c r="A7" s="91"/>
      <c r="B7" s="91"/>
      <c r="C7" s="25"/>
      <c r="D7" s="25"/>
      <c r="E7" s="238"/>
      <c r="F7" s="238"/>
      <c r="G7" s="238"/>
      <c r="H7" s="238"/>
      <c r="I7" s="90"/>
      <c r="J7" s="18"/>
    </row>
    <row r="8" spans="1:10" ht="12.75" customHeight="1">
      <c r="A8" s="231" t="s">
        <v>70</v>
      </c>
      <c r="B8" s="232"/>
      <c r="C8" s="198" t="s">
        <v>334</v>
      </c>
      <c r="D8" s="199"/>
      <c r="E8" s="238"/>
      <c r="F8" s="238"/>
      <c r="G8" s="238"/>
      <c r="H8" s="238"/>
      <c r="I8" s="92"/>
      <c r="J8" s="18"/>
    </row>
    <row r="9" spans="1:10" ht="12.75">
      <c r="A9" s="93"/>
      <c r="B9" s="93"/>
      <c r="C9" s="94"/>
      <c r="D9" s="25"/>
      <c r="E9" s="25"/>
      <c r="F9" s="25"/>
      <c r="G9" s="25"/>
      <c r="H9" s="25"/>
      <c r="I9" s="25"/>
      <c r="J9" s="18"/>
    </row>
    <row r="10" spans="1:10" ht="12.75" customHeight="1">
      <c r="A10" s="224" t="s">
        <v>1</v>
      </c>
      <c r="B10" s="225"/>
      <c r="C10" s="198" t="s">
        <v>335</v>
      </c>
      <c r="D10" s="199"/>
      <c r="E10" s="25"/>
      <c r="F10" s="25"/>
      <c r="G10" s="25"/>
      <c r="H10" s="25"/>
      <c r="I10" s="25"/>
      <c r="J10" s="18"/>
    </row>
    <row r="11" spans="1:10" ht="12.75">
      <c r="A11" s="226"/>
      <c r="B11" s="226"/>
      <c r="C11" s="25"/>
      <c r="D11" s="25"/>
      <c r="E11" s="25"/>
      <c r="F11" s="25"/>
      <c r="G11" s="25"/>
      <c r="H11" s="25"/>
      <c r="I11" s="25"/>
      <c r="J11" s="18"/>
    </row>
    <row r="12" spans="1:10" ht="12.75">
      <c r="A12" s="200" t="s">
        <v>71</v>
      </c>
      <c r="B12" s="201"/>
      <c r="C12" s="194" t="s">
        <v>336</v>
      </c>
      <c r="D12" s="216"/>
      <c r="E12" s="216"/>
      <c r="F12" s="216"/>
      <c r="G12" s="216"/>
      <c r="H12" s="216"/>
      <c r="I12" s="217"/>
      <c r="J12" s="18"/>
    </row>
    <row r="13" spans="1:10" ht="15.75">
      <c r="A13" s="222"/>
      <c r="B13" s="223"/>
      <c r="C13" s="223"/>
      <c r="D13" s="95"/>
      <c r="E13" s="95"/>
      <c r="F13" s="95"/>
      <c r="G13" s="95"/>
      <c r="H13" s="95"/>
      <c r="I13" s="95"/>
      <c r="J13" s="18"/>
    </row>
    <row r="14" spans="1:10" ht="12.75">
      <c r="A14" s="91"/>
      <c r="B14" s="91"/>
      <c r="C14" s="96"/>
      <c r="D14" s="25"/>
      <c r="E14" s="25"/>
      <c r="F14" s="25"/>
      <c r="G14" s="25"/>
      <c r="H14" s="25"/>
      <c r="I14" s="25"/>
      <c r="J14" s="18"/>
    </row>
    <row r="15" spans="1:10" ht="12.75">
      <c r="A15" s="200" t="s">
        <v>160</v>
      </c>
      <c r="B15" s="201"/>
      <c r="C15" s="227" t="s">
        <v>402</v>
      </c>
      <c r="D15" s="228"/>
      <c r="E15" s="25"/>
      <c r="F15" s="194" t="s">
        <v>337</v>
      </c>
      <c r="G15" s="216"/>
      <c r="H15" s="216"/>
      <c r="I15" s="217"/>
      <c r="J15" s="18"/>
    </row>
    <row r="16" spans="1:10" ht="12.75">
      <c r="A16" s="91"/>
      <c r="B16" s="91"/>
      <c r="C16" s="25"/>
      <c r="D16" s="25"/>
      <c r="E16" s="25"/>
      <c r="F16" s="25"/>
      <c r="G16" s="25"/>
      <c r="H16" s="25"/>
      <c r="I16" s="25"/>
      <c r="J16" s="18"/>
    </row>
    <row r="17" spans="1:10" ht="12.75">
      <c r="A17" s="200" t="s">
        <v>161</v>
      </c>
      <c r="B17" s="201"/>
      <c r="C17" s="194" t="s">
        <v>338</v>
      </c>
      <c r="D17" s="216"/>
      <c r="E17" s="216"/>
      <c r="F17" s="216"/>
      <c r="G17" s="216"/>
      <c r="H17" s="216"/>
      <c r="I17" s="217"/>
      <c r="J17" s="18"/>
    </row>
    <row r="18" spans="1:10" ht="12.75">
      <c r="A18" s="91"/>
      <c r="B18" s="91"/>
      <c r="C18" s="25"/>
      <c r="D18" s="25"/>
      <c r="E18" s="25"/>
      <c r="F18" s="25"/>
      <c r="G18" s="25"/>
      <c r="H18" s="25"/>
      <c r="I18" s="25"/>
      <c r="J18" s="18"/>
    </row>
    <row r="19" spans="1:10" ht="12.75">
      <c r="A19" s="200" t="s">
        <v>162</v>
      </c>
      <c r="B19" s="201"/>
      <c r="C19" s="218"/>
      <c r="D19" s="219"/>
      <c r="E19" s="219"/>
      <c r="F19" s="219"/>
      <c r="G19" s="219"/>
      <c r="H19" s="219"/>
      <c r="I19" s="220"/>
      <c r="J19" s="18"/>
    </row>
    <row r="20" spans="1:10" ht="12.75">
      <c r="A20" s="91"/>
      <c r="B20" s="91"/>
      <c r="C20" s="96"/>
      <c r="D20" s="25"/>
      <c r="E20" s="25"/>
      <c r="F20" s="25"/>
      <c r="G20" s="25"/>
      <c r="H20" s="25"/>
      <c r="I20" s="25"/>
      <c r="J20" s="18"/>
    </row>
    <row r="21" spans="1:10" ht="12.75">
      <c r="A21" s="200" t="s">
        <v>163</v>
      </c>
      <c r="B21" s="201"/>
      <c r="C21" s="221" t="s">
        <v>339</v>
      </c>
      <c r="D21" s="219"/>
      <c r="E21" s="219"/>
      <c r="F21" s="219"/>
      <c r="G21" s="219"/>
      <c r="H21" s="219"/>
      <c r="I21" s="220"/>
      <c r="J21" s="18"/>
    </row>
    <row r="22" spans="1:10" ht="12.75">
      <c r="A22" s="91"/>
      <c r="B22" s="91"/>
      <c r="C22" s="96"/>
      <c r="D22" s="25"/>
      <c r="E22" s="25"/>
      <c r="F22" s="25"/>
      <c r="G22" s="25"/>
      <c r="H22" s="25"/>
      <c r="I22" s="25"/>
      <c r="J22" s="18"/>
    </row>
    <row r="23" spans="1:10" ht="12.75">
      <c r="A23" s="200" t="s">
        <v>72</v>
      </c>
      <c r="B23" s="201"/>
      <c r="C23" s="97">
        <v>133</v>
      </c>
      <c r="D23" s="194" t="s">
        <v>337</v>
      </c>
      <c r="E23" s="211"/>
      <c r="F23" s="212"/>
      <c r="G23" s="208"/>
      <c r="H23" s="209"/>
      <c r="I23" s="24"/>
      <c r="J23" s="18"/>
    </row>
    <row r="24" spans="1:10" ht="12.75">
      <c r="A24" s="91"/>
      <c r="B24" s="91"/>
      <c r="C24" s="25"/>
      <c r="D24" s="25"/>
      <c r="E24" s="25"/>
      <c r="F24" s="25"/>
      <c r="G24" s="25"/>
      <c r="H24" s="25"/>
      <c r="I24" s="92"/>
      <c r="J24" s="18"/>
    </row>
    <row r="25" spans="1:10" ht="12.75">
      <c r="A25" s="200" t="s">
        <v>73</v>
      </c>
      <c r="B25" s="201"/>
      <c r="C25" s="97">
        <v>21</v>
      </c>
      <c r="D25" s="194" t="s">
        <v>340</v>
      </c>
      <c r="E25" s="211"/>
      <c r="F25" s="211"/>
      <c r="G25" s="212"/>
      <c r="H25" s="89" t="s">
        <v>74</v>
      </c>
      <c r="I25" s="102" t="s">
        <v>404</v>
      </c>
      <c r="J25" s="18"/>
    </row>
    <row r="26" spans="1:10" ht="12.75">
      <c r="A26" s="91"/>
      <c r="B26" s="91"/>
      <c r="C26" s="25"/>
      <c r="D26" s="25"/>
      <c r="E26" s="25"/>
      <c r="F26" s="25"/>
      <c r="G26" s="91"/>
      <c r="H26" s="91" t="s">
        <v>386</v>
      </c>
      <c r="I26" s="96"/>
      <c r="J26" s="18"/>
    </row>
    <row r="27" spans="1:10" ht="12.75">
      <c r="A27" s="200" t="s">
        <v>165</v>
      </c>
      <c r="B27" s="201"/>
      <c r="C27" s="100" t="s">
        <v>341</v>
      </c>
      <c r="D27" s="26"/>
      <c r="E27" s="101"/>
      <c r="F27" s="86"/>
      <c r="G27" s="200" t="s">
        <v>164</v>
      </c>
      <c r="H27" s="201"/>
      <c r="I27" s="102" t="s">
        <v>342</v>
      </c>
      <c r="J27" s="18"/>
    </row>
    <row r="28" spans="1:10" ht="12.75">
      <c r="A28" s="91"/>
      <c r="B28" s="91"/>
      <c r="C28" s="25"/>
      <c r="D28" s="86"/>
      <c r="E28" s="86"/>
      <c r="F28" s="86"/>
      <c r="G28" s="86"/>
      <c r="H28" s="25"/>
      <c r="I28" s="103"/>
      <c r="J28" s="18"/>
    </row>
    <row r="29" spans="1:10" ht="12.75">
      <c r="A29" s="213" t="s">
        <v>75</v>
      </c>
      <c r="B29" s="214"/>
      <c r="C29" s="210"/>
      <c r="D29" s="210"/>
      <c r="E29" s="214" t="s">
        <v>76</v>
      </c>
      <c r="F29" s="215"/>
      <c r="G29" s="215"/>
      <c r="H29" s="210" t="s">
        <v>77</v>
      </c>
      <c r="I29" s="210"/>
      <c r="J29" s="18"/>
    </row>
    <row r="30" spans="1:10" ht="12.75">
      <c r="A30" s="101"/>
      <c r="B30" s="101"/>
      <c r="C30" s="101"/>
      <c r="D30" s="104"/>
      <c r="E30" s="25"/>
      <c r="F30" s="25"/>
      <c r="G30" s="25"/>
      <c r="H30" s="105"/>
      <c r="I30" s="103"/>
      <c r="J30" s="18"/>
    </row>
    <row r="31" spans="1:10" ht="12.75">
      <c r="A31" s="188"/>
      <c r="B31" s="189"/>
      <c r="C31" s="189"/>
      <c r="D31" s="190"/>
      <c r="E31" s="188"/>
      <c r="F31" s="189"/>
      <c r="G31" s="189"/>
      <c r="H31" s="198"/>
      <c r="I31" s="199"/>
      <c r="J31" s="18"/>
    </row>
    <row r="32" spans="1:10" ht="12.75">
      <c r="A32" s="99"/>
      <c r="B32" s="99"/>
      <c r="C32" s="96"/>
      <c r="D32" s="206"/>
      <c r="E32" s="206"/>
      <c r="F32" s="206"/>
      <c r="G32" s="207"/>
      <c r="H32" s="25"/>
      <c r="I32" s="107"/>
      <c r="J32" s="18"/>
    </row>
    <row r="33" spans="1:10" ht="12.75">
      <c r="A33" s="188"/>
      <c r="B33" s="189"/>
      <c r="C33" s="189"/>
      <c r="D33" s="190"/>
      <c r="E33" s="188"/>
      <c r="F33" s="189"/>
      <c r="G33" s="189"/>
      <c r="H33" s="198"/>
      <c r="I33" s="199"/>
      <c r="J33" s="18"/>
    </row>
    <row r="34" spans="1:10" ht="12.75">
      <c r="A34" s="99"/>
      <c r="B34" s="99"/>
      <c r="C34" s="96"/>
      <c r="D34" s="106"/>
      <c r="E34" s="106"/>
      <c r="F34" s="106"/>
      <c r="G34" s="98"/>
      <c r="H34" s="25"/>
      <c r="I34" s="108"/>
      <c r="J34" s="18"/>
    </row>
    <row r="35" spans="1:10" ht="12.75">
      <c r="A35" s="188"/>
      <c r="B35" s="189"/>
      <c r="C35" s="189"/>
      <c r="D35" s="190"/>
      <c r="E35" s="188"/>
      <c r="F35" s="189"/>
      <c r="G35" s="189"/>
      <c r="H35" s="198"/>
      <c r="I35" s="199"/>
      <c r="J35" s="18"/>
    </row>
    <row r="36" spans="1:10" ht="12.75">
      <c r="A36" s="99"/>
      <c r="B36" s="99"/>
      <c r="C36" s="96"/>
      <c r="D36" s="106"/>
      <c r="E36" s="106"/>
      <c r="F36" s="106"/>
      <c r="G36" s="98"/>
      <c r="H36" s="25"/>
      <c r="I36" s="108"/>
      <c r="J36" s="18"/>
    </row>
    <row r="37" spans="1:10" ht="12.75">
      <c r="A37" s="188"/>
      <c r="B37" s="189"/>
      <c r="C37" s="189"/>
      <c r="D37" s="190"/>
      <c r="E37" s="188"/>
      <c r="F37" s="189"/>
      <c r="G37" s="189"/>
      <c r="H37" s="198"/>
      <c r="I37" s="199"/>
      <c r="J37" s="18"/>
    </row>
    <row r="38" spans="1:10" ht="12.75">
      <c r="A38" s="109"/>
      <c r="B38" s="109"/>
      <c r="C38" s="186"/>
      <c r="D38" s="187"/>
      <c r="E38" s="25"/>
      <c r="F38" s="186"/>
      <c r="G38" s="187"/>
      <c r="H38" s="25"/>
      <c r="I38" s="25"/>
      <c r="J38" s="18"/>
    </row>
    <row r="39" spans="1:10" ht="12.75">
      <c r="A39" s="188"/>
      <c r="B39" s="189"/>
      <c r="C39" s="189"/>
      <c r="D39" s="190"/>
      <c r="E39" s="188"/>
      <c r="F39" s="189"/>
      <c r="G39" s="189"/>
      <c r="H39" s="198"/>
      <c r="I39" s="199"/>
      <c r="J39" s="18"/>
    </row>
    <row r="40" spans="1:10" ht="12.75">
      <c r="A40" s="109"/>
      <c r="B40" s="109"/>
      <c r="C40" s="84"/>
      <c r="D40" s="85"/>
      <c r="E40" s="25"/>
      <c r="F40" s="84"/>
      <c r="G40" s="85"/>
      <c r="H40" s="25"/>
      <c r="I40" s="25"/>
      <c r="J40" s="18"/>
    </row>
    <row r="41" spans="1:10" ht="12.75">
      <c r="A41" s="188"/>
      <c r="B41" s="189"/>
      <c r="C41" s="189"/>
      <c r="D41" s="190"/>
      <c r="E41" s="188"/>
      <c r="F41" s="189"/>
      <c r="G41" s="189"/>
      <c r="H41" s="198"/>
      <c r="I41" s="199"/>
      <c r="J41" s="18"/>
    </row>
    <row r="42" spans="1:10" ht="12.75">
      <c r="A42" s="24"/>
      <c r="B42" s="110"/>
      <c r="C42" s="110"/>
      <c r="D42" s="110"/>
      <c r="E42" s="24"/>
      <c r="F42" s="110"/>
      <c r="G42" s="110"/>
      <c r="H42" s="32"/>
      <c r="I42" s="32"/>
      <c r="J42" s="18"/>
    </row>
    <row r="43" spans="1:10" ht="12.75">
      <c r="A43" s="109"/>
      <c r="B43" s="109"/>
      <c r="C43" s="84"/>
      <c r="D43" s="85"/>
      <c r="E43" s="25"/>
      <c r="F43" s="84"/>
      <c r="G43" s="85"/>
      <c r="H43" s="25"/>
      <c r="I43" s="25"/>
      <c r="J43" s="18"/>
    </row>
    <row r="44" spans="1:10" ht="12.75">
      <c r="A44" s="111"/>
      <c r="B44" s="111"/>
      <c r="C44" s="111"/>
      <c r="D44" s="94"/>
      <c r="E44" s="94"/>
      <c r="F44" s="111"/>
      <c r="G44" s="94"/>
      <c r="H44" s="94"/>
      <c r="I44" s="94"/>
      <c r="J44" s="18"/>
    </row>
    <row r="45" spans="1:10" ht="12.75" customHeight="1">
      <c r="A45" s="196" t="s">
        <v>321</v>
      </c>
      <c r="B45" s="197"/>
      <c r="C45" s="198"/>
      <c r="D45" s="199"/>
      <c r="E45" s="92"/>
      <c r="F45" s="194"/>
      <c r="G45" s="189"/>
      <c r="H45" s="189"/>
      <c r="I45" s="190"/>
      <c r="J45" s="18"/>
    </row>
    <row r="46" spans="1:10" ht="12.75">
      <c r="A46" s="109"/>
      <c r="B46" s="109"/>
      <c r="C46" s="186"/>
      <c r="D46" s="187"/>
      <c r="E46" s="25"/>
      <c r="F46" s="186"/>
      <c r="G46" s="193"/>
      <c r="H46" s="112"/>
      <c r="I46" s="112"/>
      <c r="J46" s="18"/>
    </row>
    <row r="47" spans="1:10" ht="12.75" customHeight="1">
      <c r="A47" s="196" t="s">
        <v>78</v>
      </c>
      <c r="B47" s="197"/>
      <c r="C47" s="194" t="s">
        <v>343</v>
      </c>
      <c r="D47" s="195"/>
      <c r="E47" s="195"/>
      <c r="F47" s="195"/>
      <c r="G47" s="195"/>
      <c r="H47" s="195"/>
      <c r="I47" s="195"/>
      <c r="J47" s="18"/>
    </row>
    <row r="48" spans="1:10" ht="12.75">
      <c r="A48" s="91"/>
      <c r="B48" s="91"/>
      <c r="C48" s="113" t="s">
        <v>149</v>
      </c>
      <c r="D48" s="92"/>
      <c r="E48" s="92"/>
      <c r="F48" s="92"/>
      <c r="G48" s="92"/>
      <c r="H48" s="92"/>
      <c r="I48" s="92"/>
      <c r="J48" s="18"/>
    </row>
    <row r="49" spans="1:10" ht="12.75">
      <c r="A49" s="196" t="s">
        <v>150</v>
      </c>
      <c r="B49" s="197"/>
      <c r="C49" s="205" t="s">
        <v>344</v>
      </c>
      <c r="D49" s="203"/>
      <c r="E49" s="204"/>
      <c r="F49" s="92"/>
      <c r="G49" s="89" t="s">
        <v>151</v>
      </c>
      <c r="H49" s="205" t="s">
        <v>345</v>
      </c>
      <c r="I49" s="204"/>
      <c r="J49" s="18"/>
    </row>
    <row r="50" spans="1:10" ht="12.75">
      <c r="A50" s="91"/>
      <c r="B50" s="91"/>
      <c r="C50" s="113"/>
      <c r="D50" s="92"/>
      <c r="E50" s="92"/>
      <c r="F50" s="92"/>
      <c r="G50" s="92"/>
      <c r="H50" s="92"/>
      <c r="I50" s="92"/>
      <c r="J50" s="18"/>
    </row>
    <row r="51" spans="1:10" ht="12.75" customHeight="1">
      <c r="A51" s="196" t="s">
        <v>162</v>
      </c>
      <c r="B51" s="197"/>
      <c r="C51" s="202" t="s">
        <v>346</v>
      </c>
      <c r="D51" s="203"/>
      <c r="E51" s="203"/>
      <c r="F51" s="203"/>
      <c r="G51" s="203"/>
      <c r="H51" s="203"/>
      <c r="I51" s="204"/>
      <c r="J51" s="18"/>
    </row>
    <row r="52" spans="1:10" ht="12.75">
      <c r="A52" s="91"/>
      <c r="B52" s="91"/>
      <c r="C52" s="92"/>
      <c r="D52" s="92"/>
      <c r="E52" s="92"/>
      <c r="F52" s="92"/>
      <c r="G52" s="92"/>
      <c r="H52" s="92"/>
      <c r="I52" s="92"/>
      <c r="J52" s="18"/>
    </row>
    <row r="53" spans="1:10" ht="12.75">
      <c r="A53" s="200" t="s">
        <v>258</v>
      </c>
      <c r="B53" s="201"/>
      <c r="C53" s="194" t="s">
        <v>398</v>
      </c>
      <c r="D53" s="195"/>
      <c r="E53" s="195"/>
      <c r="F53" s="195"/>
      <c r="G53" s="195"/>
      <c r="H53" s="195"/>
      <c r="I53" s="195"/>
      <c r="J53" s="18"/>
    </row>
    <row r="54" spans="1:10" ht="12.75">
      <c r="A54" s="114"/>
      <c r="B54" s="114"/>
      <c r="C54" s="185" t="s">
        <v>0</v>
      </c>
      <c r="D54" s="185"/>
      <c r="E54" s="185"/>
      <c r="F54" s="185"/>
      <c r="G54" s="185"/>
      <c r="H54" s="185"/>
      <c r="I54" s="19"/>
      <c r="J54" s="18"/>
    </row>
    <row r="55" spans="1:10" ht="12.75">
      <c r="A55" s="114"/>
      <c r="B55" s="114"/>
      <c r="C55" s="115"/>
      <c r="D55" s="115"/>
      <c r="E55" s="115"/>
      <c r="F55" s="115"/>
      <c r="G55" s="115"/>
      <c r="H55" s="115"/>
      <c r="I55" s="19"/>
      <c r="J55" s="18"/>
    </row>
    <row r="56" spans="1:10" ht="12.75">
      <c r="A56" s="114"/>
      <c r="B56" s="191" t="s">
        <v>79</v>
      </c>
      <c r="C56" s="192"/>
      <c r="D56" s="192"/>
      <c r="E56" s="192"/>
      <c r="F56" s="116"/>
      <c r="G56" s="116"/>
      <c r="H56" s="117"/>
      <c r="I56" s="117"/>
      <c r="J56" s="18"/>
    </row>
    <row r="57" spans="1:10" ht="12.75">
      <c r="A57" s="114"/>
      <c r="B57" s="118" t="s">
        <v>387</v>
      </c>
      <c r="C57" s="119"/>
      <c r="D57" s="119"/>
      <c r="E57" s="119"/>
      <c r="F57" s="119"/>
      <c r="G57" s="119"/>
      <c r="H57" s="181" t="s">
        <v>388</v>
      </c>
      <c r="I57" s="181"/>
      <c r="J57" s="18"/>
    </row>
    <row r="58" spans="1:10" ht="12.75">
      <c r="A58" s="114"/>
      <c r="B58" s="118" t="s">
        <v>389</v>
      </c>
      <c r="C58" s="119"/>
      <c r="D58" s="119"/>
      <c r="E58" s="119"/>
      <c r="F58" s="119"/>
      <c r="G58" s="119"/>
      <c r="H58" s="181"/>
      <c r="I58" s="181"/>
      <c r="J58" s="18"/>
    </row>
    <row r="59" spans="1:10" ht="12.75">
      <c r="A59" s="114"/>
      <c r="B59" s="118" t="s">
        <v>390</v>
      </c>
      <c r="C59" s="119"/>
      <c r="D59" s="119"/>
      <c r="E59" s="119"/>
      <c r="F59" s="119"/>
      <c r="G59" s="119"/>
      <c r="H59" s="181"/>
      <c r="I59" s="181"/>
      <c r="J59" s="18"/>
    </row>
    <row r="60" spans="1:10" ht="12.75">
      <c r="A60" s="114"/>
      <c r="B60" s="118" t="s">
        <v>391</v>
      </c>
      <c r="C60" s="120"/>
      <c r="D60" s="120"/>
      <c r="E60" s="120"/>
      <c r="F60" s="120"/>
      <c r="G60" s="120"/>
      <c r="H60" s="181"/>
      <c r="I60" s="181"/>
      <c r="J60" s="18"/>
    </row>
    <row r="61" spans="1:10" ht="12.75">
      <c r="A61" s="114"/>
      <c r="B61" s="118" t="s">
        <v>392</v>
      </c>
      <c r="C61" s="120"/>
      <c r="D61" s="120"/>
      <c r="E61" s="120"/>
      <c r="F61" s="120"/>
      <c r="G61" s="120"/>
      <c r="H61" s="181"/>
      <c r="I61" s="181"/>
      <c r="J61" s="18"/>
    </row>
    <row r="62" spans="1:10" ht="12.75">
      <c r="A62" s="114"/>
      <c r="B62" s="118"/>
      <c r="C62" s="120"/>
      <c r="D62" s="120"/>
      <c r="E62" s="120"/>
      <c r="F62" s="120"/>
      <c r="G62" s="120"/>
      <c r="H62" s="120"/>
      <c r="I62" s="120"/>
      <c r="J62" s="18"/>
    </row>
    <row r="63" spans="1:10" ht="12.75">
      <c r="A63" s="114"/>
      <c r="B63" s="118"/>
      <c r="C63" s="120"/>
      <c r="D63" s="120"/>
      <c r="E63" s="120"/>
      <c r="F63" s="120"/>
      <c r="G63" s="151" t="s">
        <v>403</v>
      </c>
      <c r="H63" s="151"/>
      <c r="I63" s="152" t="s">
        <v>399</v>
      </c>
      <c r="J63" s="18"/>
    </row>
    <row r="64" spans="1:10" ht="12.75">
      <c r="A64" s="114"/>
      <c r="B64" s="118"/>
      <c r="C64" s="120"/>
      <c r="D64" s="120"/>
      <c r="E64" s="120"/>
      <c r="F64" s="120"/>
      <c r="G64" s="151"/>
      <c r="H64" s="151"/>
      <c r="I64" s="152"/>
      <c r="J64" s="18"/>
    </row>
    <row r="65" spans="1:10" ht="12.75">
      <c r="A65" s="114"/>
      <c r="B65" s="118"/>
      <c r="C65" s="120"/>
      <c r="D65" s="120"/>
      <c r="E65" s="120"/>
      <c r="F65" s="120"/>
      <c r="G65" s="153"/>
      <c r="H65" s="151"/>
      <c r="I65" s="152"/>
      <c r="J65" s="18"/>
    </row>
    <row r="66" spans="1:10" ht="13.5" thickBot="1">
      <c r="A66" s="114"/>
      <c r="B66" s="118"/>
      <c r="C66" s="120"/>
      <c r="D66" s="120"/>
      <c r="E66" s="120"/>
      <c r="F66" s="120"/>
      <c r="G66" s="153" t="s">
        <v>400</v>
      </c>
      <c r="H66" s="154"/>
      <c r="I66" s="153" t="s">
        <v>401</v>
      </c>
      <c r="J66" s="18"/>
    </row>
    <row r="67" spans="1:10" ht="12.75">
      <c r="A67" s="92"/>
      <c r="B67" s="92"/>
      <c r="C67" s="92"/>
      <c r="D67" s="92"/>
      <c r="E67" s="114" t="s">
        <v>152</v>
      </c>
      <c r="F67" s="101"/>
      <c r="G67" s="182" t="s">
        <v>153</v>
      </c>
      <c r="H67" s="183"/>
      <c r="I67" s="184"/>
      <c r="J67" s="18"/>
    </row>
    <row r="68" spans="1:9" ht="12.75">
      <c r="A68" s="121"/>
      <c r="B68" s="121"/>
      <c r="C68" s="104"/>
      <c r="D68" s="104"/>
      <c r="E68" s="104"/>
      <c r="F68" s="104"/>
      <c r="G68" s="229"/>
      <c r="H68" s="230"/>
      <c r="I68" s="104"/>
    </row>
  </sheetData>
  <sheetProtection/>
  <mergeCells count="72">
    <mergeCell ref="G68:H68"/>
    <mergeCell ref="A8:B8"/>
    <mergeCell ref="C8:D8"/>
    <mergeCell ref="A2:D2"/>
    <mergeCell ref="A4:I4"/>
    <mergeCell ref="A6:B6"/>
    <mergeCell ref="C6:D6"/>
    <mergeCell ref="E2:F2"/>
    <mergeCell ref="E6:H8"/>
    <mergeCell ref="F15:I15"/>
    <mergeCell ref="A13:C13"/>
    <mergeCell ref="A10:B11"/>
    <mergeCell ref="C10:D10"/>
    <mergeCell ref="A12:B12"/>
    <mergeCell ref="C12:I12"/>
    <mergeCell ref="A15:B15"/>
    <mergeCell ref="C15:D15"/>
    <mergeCell ref="C17:I17"/>
    <mergeCell ref="A19:B19"/>
    <mergeCell ref="C19:I19"/>
    <mergeCell ref="A21:B21"/>
    <mergeCell ref="C21:I21"/>
    <mergeCell ref="A17:B17"/>
    <mergeCell ref="G23:H23"/>
    <mergeCell ref="H29:I29"/>
    <mergeCell ref="A27:B27"/>
    <mergeCell ref="G27:H27"/>
    <mergeCell ref="A23:B23"/>
    <mergeCell ref="D23:F23"/>
    <mergeCell ref="A25:B25"/>
    <mergeCell ref="D25:G25"/>
    <mergeCell ref="A29:D29"/>
    <mergeCell ref="E29:G29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C49:E49"/>
    <mergeCell ref="H49:I49"/>
    <mergeCell ref="A35:D35"/>
    <mergeCell ref="E35:G35"/>
    <mergeCell ref="H35:I35"/>
    <mergeCell ref="A37:D37"/>
    <mergeCell ref="E37:G37"/>
    <mergeCell ref="H37:I37"/>
    <mergeCell ref="H41:I41"/>
    <mergeCell ref="C53:I53"/>
    <mergeCell ref="A47:B47"/>
    <mergeCell ref="C47:I47"/>
    <mergeCell ref="A49:B49"/>
    <mergeCell ref="A45:B45"/>
    <mergeCell ref="C45:D45"/>
    <mergeCell ref="F45:I45"/>
    <mergeCell ref="A53:B53"/>
    <mergeCell ref="A51:B51"/>
    <mergeCell ref="C51:I51"/>
    <mergeCell ref="H57:I61"/>
    <mergeCell ref="G67:I67"/>
    <mergeCell ref="C54:H54"/>
    <mergeCell ref="C46:D46"/>
    <mergeCell ref="C38:D38"/>
    <mergeCell ref="F38:G38"/>
    <mergeCell ref="A41:D41"/>
    <mergeCell ref="E41:G41"/>
    <mergeCell ref="B56:E56"/>
    <mergeCell ref="F46:G46"/>
  </mergeCells>
  <conditionalFormatting sqref="H30">
    <cfRule type="cellIs" priority="1" dxfId="3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dataValidations count="1">
    <dataValidation allowBlank="1" sqref="A1:IV65536"/>
  </dataValidations>
  <hyperlinks>
    <hyperlink ref="C21" r:id="rId1" display="www.crosig.hr"/>
    <hyperlink ref="C51" r:id="rId2" display="katica.kuzmanovic@crosig.hr"/>
  </hyperlinks>
  <printOptions/>
  <pageMargins left="0.75" right="0.75" top="1" bottom="1" header="0.5" footer="0.5"/>
  <pageSetup horizontalDpi="600" verticalDpi="600" orientation="portrait" paperSize="9" scale="7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3"/>
  <sheetViews>
    <sheetView tabSelected="1" view="pageBreakPreview" zoomScaleSheetLayoutView="100" zoomScalePageLayoutView="0" workbookViewId="0" topLeftCell="A1">
      <selection activeCell="J94" sqref="J94"/>
    </sheetView>
  </sheetViews>
  <sheetFormatPr defaultColWidth="9.140625" defaultRowHeight="12.75" outlineLevelCol="1"/>
  <cols>
    <col min="1" max="3" width="9.140625" style="56" customWidth="1"/>
    <col min="4" max="4" width="11.7109375" style="56" customWidth="1"/>
    <col min="5" max="5" width="7.7109375" style="56" customWidth="1"/>
    <col min="6" max="6" width="6.57421875" style="56" customWidth="1"/>
    <col min="7" max="7" width="14.00390625" style="56" customWidth="1" outlineLevel="1"/>
    <col min="8" max="8" width="13.28125" style="56" customWidth="1" outlineLevel="1"/>
    <col min="9" max="9" width="12.8515625" style="56" customWidth="1" outlineLevel="1"/>
    <col min="10" max="10" width="12.8515625" style="56" customWidth="1"/>
    <col min="11" max="12" width="12.7109375" style="56" customWidth="1"/>
    <col min="13" max="13" width="14.00390625" style="56" customWidth="1"/>
    <col min="14" max="14" width="11.421875" style="56" bestFit="1" customWidth="1"/>
    <col min="15" max="15" width="12.8515625" style="56" bestFit="1" customWidth="1"/>
    <col min="16" max="16384" width="9.140625" style="56" customWidth="1"/>
  </cols>
  <sheetData>
    <row r="1" spans="1:12" ht="19.5" customHeight="1">
      <c r="A1" s="243" t="s">
        <v>174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55"/>
    </row>
    <row r="2" spans="1:12" ht="18" customHeight="1">
      <c r="A2" s="245" t="s">
        <v>393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55"/>
    </row>
    <row r="3" spans="1:12" ht="12">
      <c r="A3" s="74"/>
      <c r="B3" s="75"/>
      <c r="C3" s="75"/>
      <c r="D3" s="75"/>
      <c r="E3" s="75"/>
      <c r="F3" s="239"/>
      <c r="G3" s="239"/>
      <c r="H3" s="75"/>
      <c r="I3" s="75"/>
      <c r="J3" s="75"/>
      <c r="K3" s="239" t="s">
        <v>57</v>
      </c>
      <c r="L3" s="239"/>
    </row>
    <row r="4" spans="1:12" ht="12" customHeight="1">
      <c r="A4" s="253" t="s">
        <v>2</v>
      </c>
      <c r="B4" s="254"/>
      <c r="C4" s="254"/>
      <c r="D4" s="254"/>
      <c r="E4" s="255"/>
      <c r="F4" s="247" t="s">
        <v>192</v>
      </c>
      <c r="G4" s="247" t="s">
        <v>329</v>
      </c>
      <c r="H4" s="248"/>
      <c r="I4" s="248"/>
      <c r="J4" s="247" t="s">
        <v>330</v>
      </c>
      <c r="K4" s="248"/>
      <c r="L4" s="248"/>
    </row>
    <row r="5" spans="1:12" ht="12">
      <c r="A5" s="256"/>
      <c r="B5" s="257"/>
      <c r="C5" s="257"/>
      <c r="D5" s="257"/>
      <c r="E5" s="258"/>
      <c r="F5" s="248"/>
      <c r="G5" s="76" t="s">
        <v>323</v>
      </c>
      <c r="H5" s="76" t="s">
        <v>324</v>
      </c>
      <c r="I5" s="76" t="s">
        <v>325</v>
      </c>
      <c r="J5" s="76" t="s">
        <v>323</v>
      </c>
      <c r="K5" s="76" t="s">
        <v>324</v>
      </c>
      <c r="L5" s="76" t="s">
        <v>325</v>
      </c>
    </row>
    <row r="6" spans="1:12" ht="11.25">
      <c r="A6" s="249">
        <v>1</v>
      </c>
      <c r="B6" s="249"/>
      <c r="C6" s="249"/>
      <c r="D6" s="249"/>
      <c r="E6" s="249"/>
      <c r="F6" s="38">
        <v>2</v>
      </c>
      <c r="G6" s="38">
        <v>3</v>
      </c>
      <c r="H6" s="38">
        <v>4</v>
      </c>
      <c r="I6" s="38" t="s">
        <v>55</v>
      </c>
      <c r="J6" s="38">
        <v>6</v>
      </c>
      <c r="K6" s="38">
        <v>7</v>
      </c>
      <c r="L6" s="38" t="s">
        <v>56</v>
      </c>
    </row>
    <row r="7" spans="1:12" ht="11.25">
      <c r="A7" s="259" t="s">
        <v>3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1"/>
    </row>
    <row r="8" spans="1:12" s="63" customFormat="1" ht="21.75" customHeight="1">
      <c r="A8" s="250" t="s">
        <v>348</v>
      </c>
      <c r="B8" s="251"/>
      <c r="C8" s="251"/>
      <c r="D8" s="251"/>
      <c r="E8" s="252"/>
      <c r="F8" s="59">
        <v>1</v>
      </c>
      <c r="G8" s="131">
        <f>G9+G10</f>
        <v>0</v>
      </c>
      <c r="H8" s="132">
        <f>H9+H10</f>
        <v>0</v>
      </c>
      <c r="I8" s="133">
        <f>IF((G8+H8)=SUM(I9:I10),(G8+H8),FALSE)</f>
        <v>0</v>
      </c>
      <c r="J8" s="131">
        <f>J9+J10</f>
        <v>0</v>
      </c>
      <c r="K8" s="132">
        <f>K9+K10</f>
        <v>0</v>
      </c>
      <c r="L8" s="133">
        <f>IF((J8+K8)=SUM(L9:L10),(J8+K8),FALSE)</f>
        <v>0</v>
      </c>
    </row>
    <row r="9" spans="1:12" s="63" customFormat="1" ht="21.75" customHeight="1">
      <c r="A9" s="240" t="s">
        <v>282</v>
      </c>
      <c r="B9" s="241"/>
      <c r="C9" s="241"/>
      <c r="D9" s="241"/>
      <c r="E9" s="242"/>
      <c r="F9" s="2">
        <v>2</v>
      </c>
      <c r="G9" s="124"/>
      <c r="H9" s="122"/>
      <c r="I9" s="133">
        <f>G9+H9</f>
        <v>0</v>
      </c>
      <c r="J9" s="124"/>
      <c r="K9" s="122"/>
      <c r="L9" s="134">
        <f>J9+K9</f>
        <v>0</v>
      </c>
    </row>
    <row r="10" spans="1:12" s="63" customFormat="1" ht="21.75" customHeight="1">
      <c r="A10" s="240" t="s">
        <v>283</v>
      </c>
      <c r="B10" s="241"/>
      <c r="C10" s="241"/>
      <c r="D10" s="241"/>
      <c r="E10" s="242"/>
      <c r="F10" s="2">
        <v>3</v>
      </c>
      <c r="G10" s="124"/>
      <c r="H10" s="122"/>
      <c r="I10" s="133">
        <f>G10+H10</f>
        <v>0</v>
      </c>
      <c r="J10" s="124"/>
      <c r="K10" s="122"/>
      <c r="L10" s="134">
        <f>J10+K10</f>
        <v>0</v>
      </c>
    </row>
    <row r="11" spans="1:17" s="63" customFormat="1" ht="21.75" customHeight="1">
      <c r="A11" s="262" t="s">
        <v>349</v>
      </c>
      <c r="B11" s="263"/>
      <c r="C11" s="263"/>
      <c r="D11" s="241"/>
      <c r="E11" s="242"/>
      <c r="F11" s="2">
        <v>4</v>
      </c>
      <c r="G11" s="135">
        <f>G12+G13</f>
        <v>0</v>
      </c>
      <c r="H11" s="136">
        <f>H12+H13</f>
        <v>14770503.22</v>
      </c>
      <c r="I11" s="133">
        <f>+G11+H11</f>
        <v>14770503.22</v>
      </c>
      <c r="J11" s="125">
        <f>J12+J13</f>
        <v>0</v>
      </c>
      <c r="K11" s="136">
        <f>K12+K13</f>
        <v>10828283.47</v>
      </c>
      <c r="L11" s="134">
        <f>+J11+K11</f>
        <v>10828283.47</v>
      </c>
      <c r="M11" s="144"/>
      <c r="N11" s="144"/>
      <c r="O11" s="144"/>
      <c r="P11" s="144"/>
      <c r="Q11" s="144"/>
    </row>
    <row r="12" spans="1:17" s="63" customFormat="1" ht="21.75" customHeight="1">
      <c r="A12" s="240" t="s">
        <v>284</v>
      </c>
      <c r="B12" s="241"/>
      <c r="C12" s="241"/>
      <c r="D12" s="241"/>
      <c r="E12" s="242"/>
      <c r="F12" s="2">
        <v>5</v>
      </c>
      <c r="G12" s="124"/>
      <c r="H12" s="122"/>
      <c r="I12" s="133">
        <f aca="true" t="shared" si="0" ref="I12:I75">+G12+H12</f>
        <v>0</v>
      </c>
      <c r="J12" s="124"/>
      <c r="K12" s="122"/>
      <c r="L12" s="134">
        <f aca="true" t="shared" si="1" ref="L12:L75">+J12+K12</f>
        <v>0</v>
      </c>
      <c r="M12" s="144"/>
      <c r="N12" s="144"/>
      <c r="O12" s="144"/>
      <c r="P12" s="144"/>
      <c r="Q12" s="144"/>
    </row>
    <row r="13" spans="1:17" s="63" customFormat="1" ht="21.75" customHeight="1">
      <c r="A13" s="240" t="s">
        <v>285</v>
      </c>
      <c r="B13" s="241"/>
      <c r="C13" s="241"/>
      <c r="D13" s="241"/>
      <c r="E13" s="242"/>
      <c r="F13" s="2">
        <v>6</v>
      </c>
      <c r="G13" s="123"/>
      <c r="H13" s="122">
        <v>14770503.22</v>
      </c>
      <c r="I13" s="133">
        <f t="shared" si="0"/>
        <v>14770503.22</v>
      </c>
      <c r="J13" s="123"/>
      <c r="K13" s="122">
        <v>10828283.47</v>
      </c>
      <c r="L13" s="134">
        <f t="shared" si="1"/>
        <v>10828283.47</v>
      </c>
      <c r="M13" s="144"/>
      <c r="N13" s="144"/>
      <c r="O13" s="144"/>
      <c r="P13" s="144"/>
      <c r="Q13" s="144"/>
    </row>
    <row r="14" spans="1:17" s="63" customFormat="1" ht="21.75" customHeight="1">
      <c r="A14" s="262" t="s">
        <v>350</v>
      </c>
      <c r="B14" s="263"/>
      <c r="C14" s="263"/>
      <c r="D14" s="241"/>
      <c r="E14" s="242"/>
      <c r="F14" s="2">
        <v>7</v>
      </c>
      <c r="G14" s="125">
        <f>G15+G16+G17</f>
        <v>0</v>
      </c>
      <c r="H14" s="136">
        <f>H15+H16+H17</f>
        <v>925569386.7</v>
      </c>
      <c r="I14" s="133">
        <f t="shared" si="0"/>
        <v>925569386.7</v>
      </c>
      <c r="J14" s="125">
        <f>J15+J16+J17</f>
        <v>0</v>
      </c>
      <c r="K14" s="136">
        <f>K15+K16+K17</f>
        <v>738628383.9200001</v>
      </c>
      <c r="L14" s="134">
        <f t="shared" si="1"/>
        <v>738628383.9200001</v>
      </c>
      <c r="M14" s="144"/>
      <c r="N14" s="144"/>
      <c r="O14" s="144"/>
      <c r="P14" s="144"/>
      <c r="Q14" s="144"/>
    </row>
    <row r="15" spans="1:17" s="63" customFormat="1" ht="21.75" customHeight="1">
      <c r="A15" s="240" t="s">
        <v>286</v>
      </c>
      <c r="B15" s="241"/>
      <c r="C15" s="241"/>
      <c r="D15" s="241"/>
      <c r="E15" s="242"/>
      <c r="F15" s="2">
        <v>8</v>
      </c>
      <c r="G15" s="124"/>
      <c r="H15" s="122">
        <v>894713566.74</v>
      </c>
      <c r="I15" s="133">
        <f t="shared" si="0"/>
        <v>894713566.74</v>
      </c>
      <c r="J15" s="124"/>
      <c r="K15" s="122">
        <v>716354951.35</v>
      </c>
      <c r="L15" s="134">
        <f t="shared" si="1"/>
        <v>716354951.35</v>
      </c>
      <c r="M15" s="144"/>
      <c r="N15" s="144"/>
      <c r="O15" s="144"/>
      <c r="P15" s="144"/>
      <c r="Q15" s="144"/>
    </row>
    <row r="16" spans="1:17" s="63" customFormat="1" ht="21.75" customHeight="1">
      <c r="A16" s="240" t="s">
        <v>287</v>
      </c>
      <c r="B16" s="241"/>
      <c r="C16" s="241"/>
      <c r="D16" s="241"/>
      <c r="E16" s="242"/>
      <c r="F16" s="2">
        <v>9</v>
      </c>
      <c r="G16" s="124"/>
      <c r="H16" s="122">
        <v>25380438.47</v>
      </c>
      <c r="I16" s="133">
        <f t="shared" si="0"/>
        <v>25380438.47</v>
      </c>
      <c r="J16" s="124"/>
      <c r="K16" s="122">
        <v>17828698.6</v>
      </c>
      <c r="L16" s="134">
        <f t="shared" si="1"/>
        <v>17828698.6</v>
      </c>
      <c r="M16" s="144"/>
      <c r="N16" s="144"/>
      <c r="O16" s="144"/>
      <c r="P16" s="144"/>
      <c r="Q16" s="144"/>
    </row>
    <row r="17" spans="1:17" s="63" customFormat="1" ht="21.75" customHeight="1">
      <c r="A17" s="240" t="s">
        <v>288</v>
      </c>
      <c r="B17" s="241"/>
      <c r="C17" s="241"/>
      <c r="D17" s="241"/>
      <c r="E17" s="242"/>
      <c r="F17" s="2">
        <v>10</v>
      </c>
      <c r="G17" s="124"/>
      <c r="H17" s="122">
        <v>5475381.49</v>
      </c>
      <c r="I17" s="133">
        <f t="shared" si="0"/>
        <v>5475381.49</v>
      </c>
      <c r="J17" s="124"/>
      <c r="K17" s="122">
        <v>4444733.97</v>
      </c>
      <c r="L17" s="134">
        <f t="shared" si="1"/>
        <v>4444733.97</v>
      </c>
      <c r="M17" s="144"/>
      <c r="N17" s="144"/>
      <c r="O17" s="144"/>
      <c r="P17" s="144"/>
      <c r="Q17" s="144"/>
    </row>
    <row r="18" spans="1:17" s="63" customFormat="1" ht="21.75" customHeight="1">
      <c r="A18" s="262" t="s">
        <v>351</v>
      </c>
      <c r="B18" s="263"/>
      <c r="C18" s="263"/>
      <c r="D18" s="241"/>
      <c r="E18" s="242"/>
      <c r="F18" s="2">
        <v>11</v>
      </c>
      <c r="G18" s="125">
        <f>G19+G20+G24+G43</f>
        <v>2121439941.7399998</v>
      </c>
      <c r="H18" s="136">
        <f>H19+H20+H24+H43</f>
        <v>3548336614.79</v>
      </c>
      <c r="I18" s="133">
        <f t="shared" si="0"/>
        <v>5669776556.53</v>
      </c>
      <c r="J18" s="125">
        <f>J19+J20+J24+J43</f>
        <v>2240764820.36</v>
      </c>
      <c r="K18" s="136">
        <f>K19+K20+K24+K43</f>
        <v>3934571726.3799996</v>
      </c>
      <c r="L18" s="134">
        <f t="shared" si="1"/>
        <v>6175336546.74</v>
      </c>
      <c r="M18" s="144"/>
      <c r="N18" s="144"/>
      <c r="O18" s="144"/>
      <c r="P18" s="144"/>
      <c r="Q18" s="144"/>
    </row>
    <row r="19" spans="1:17" s="63" customFormat="1" ht="21.75" customHeight="1">
      <c r="A19" s="262" t="s">
        <v>289</v>
      </c>
      <c r="B19" s="263"/>
      <c r="C19" s="263"/>
      <c r="D19" s="241"/>
      <c r="E19" s="242"/>
      <c r="F19" s="2">
        <v>12</v>
      </c>
      <c r="G19" s="125"/>
      <c r="H19" s="126">
        <v>656118193.78</v>
      </c>
      <c r="I19" s="133">
        <f t="shared" si="0"/>
        <v>656118193.78</v>
      </c>
      <c r="J19" s="125"/>
      <c r="K19" s="126">
        <v>514715134.97</v>
      </c>
      <c r="L19" s="134">
        <f t="shared" si="1"/>
        <v>514715134.97</v>
      </c>
      <c r="M19" s="144"/>
      <c r="N19" s="144"/>
      <c r="O19" s="144"/>
      <c r="P19" s="144"/>
      <c r="Q19" s="144"/>
    </row>
    <row r="20" spans="1:17" s="63" customFormat="1" ht="21.75" customHeight="1">
      <c r="A20" s="262" t="s">
        <v>352</v>
      </c>
      <c r="B20" s="263"/>
      <c r="C20" s="263"/>
      <c r="D20" s="241"/>
      <c r="E20" s="242"/>
      <c r="F20" s="2">
        <v>13</v>
      </c>
      <c r="G20" s="125">
        <f>G21+G22+G23</f>
        <v>0</v>
      </c>
      <c r="H20" s="136">
        <f>H21+H22+H23</f>
        <v>365626213.05</v>
      </c>
      <c r="I20" s="133">
        <f t="shared" si="0"/>
        <v>365626213.05</v>
      </c>
      <c r="J20" s="125">
        <f>J21+J22+J23</f>
        <v>0</v>
      </c>
      <c r="K20" s="136">
        <f>K21+K22+K23</f>
        <v>421370991.63</v>
      </c>
      <c r="L20" s="134">
        <f t="shared" si="1"/>
        <v>421370991.63</v>
      </c>
      <c r="M20" s="144"/>
      <c r="N20" s="144"/>
      <c r="O20" s="144"/>
      <c r="P20" s="144"/>
      <c r="Q20" s="144"/>
    </row>
    <row r="21" spans="1:17" s="63" customFormat="1" ht="21.75" customHeight="1">
      <c r="A21" s="240" t="s">
        <v>290</v>
      </c>
      <c r="B21" s="241"/>
      <c r="C21" s="241"/>
      <c r="D21" s="241"/>
      <c r="E21" s="242"/>
      <c r="F21" s="2">
        <v>14</v>
      </c>
      <c r="G21" s="124">
        <v>0</v>
      </c>
      <c r="H21" s="122">
        <v>361366513.05</v>
      </c>
      <c r="I21" s="133">
        <f t="shared" si="0"/>
        <v>361366513.05</v>
      </c>
      <c r="J21" s="124"/>
      <c r="K21" s="122">
        <v>389111291.63</v>
      </c>
      <c r="L21" s="134">
        <f t="shared" si="1"/>
        <v>389111291.63</v>
      </c>
      <c r="M21" s="144"/>
      <c r="N21" s="144"/>
      <c r="O21" s="144"/>
      <c r="P21" s="144"/>
      <c r="Q21" s="144"/>
    </row>
    <row r="22" spans="1:17" s="63" customFormat="1" ht="21.75" customHeight="1">
      <c r="A22" s="240" t="s">
        <v>291</v>
      </c>
      <c r="B22" s="241"/>
      <c r="C22" s="241"/>
      <c r="D22" s="241"/>
      <c r="E22" s="242"/>
      <c r="F22" s="2">
        <v>15</v>
      </c>
      <c r="G22" s="124">
        <v>0</v>
      </c>
      <c r="H22" s="122">
        <v>4259700</v>
      </c>
      <c r="I22" s="133">
        <f t="shared" si="0"/>
        <v>4259700</v>
      </c>
      <c r="J22" s="124"/>
      <c r="K22" s="122">
        <v>4259700</v>
      </c>
      <c r="L22" s="134">
        <f t="shared" si="1"/>
        <v>4259700</v>
      </c>
      <c r="M22" s="144"/>
      <c r="N22" s="144"/>
      <c r="O22" s="144"/>
      <c r="P22" s="144"/>
      <c r="Q22" s="144"/>
    </row>
    <row r="23" spans="1:17" s="63" customFormat="1" ht="21.75" customHeight="1">
      <c r="A23" s="240" t="s">
        <v>292</v>
      </c>
      <c r="B23" s="241"/>
      <c r="C23" s="241"/>
      <c r="D23" s="241"/>
      <c r="E23" s="242"/>
      <c r="F23" s="2">
        <v>16</v>
      </c>
      <c r="G23" s="124">
        <v>0</v>
      </c>
      <c r="H23" s="122">
        <v>0</v>
      </c>
      <c r="I23" s="133">
        <f t="shared" si="0"/>
        <v>0</v>
      </c>
      <c r="J23" s="124"/>
      <c r="K23" s="122">
        <v>28000000</v>
      </c>
      <c r="L23" s="134">
        <f t="shared" si="1"/>
        <v>28000000</v>
      </c>
      <c r="M23" s="144"/>
      <c r="N23" s="144"/>
      <c r="O23" s="144"/>
      <c r="P23" s="144"/>
      <c r="Q23" s="144"/>
    </row>
    <row r="24" spans="1:17" s="63" customFormat="1" ht="21.75" customHeight="1">
      <c r="A24" s="262" t="s">
        <v>353</v>
      </c>
      <c r="B24" s="263"/>
      <c r="C24" s="263"/>
      <c r="D24" s="241"/>
      <c r="E24" s="242"/>
      <c r="F24" s="2">
        <v>17</v>
      </c>
      <c r="G24" s="125">
        <f>G25+G28+G33+G39</f>
        <v>2121439941.7399998</v>
      </c>
      <c r="H24" s="136">
        <f>H25+H28+H33+H39</f>
        <v>2526592207.96</v>
      </c>
      <c r="I24" s="133">
        <f t="shared" si="0"/>
        <v>4648032149.7</v>
      </c>
      <c r="J24" s="125">
        <f>J25+J28+J33+J39</f>
        <v>2240764820.36</v>
      </c>
      <c r="K24" s="136">
        <f>K25+K28+K33+K39</f>
        <v>2998485599.7799997</v>
      </c>
      <c r="L24" s="134">
        <f t="shared" si="1"/>
        <v>5239250420.139999</v>
      </c>
      <c r="M24" s="144"/>
      <c r="N24" s="144"/>
      <c r="O24" s="144"/>
      <c r="P24" s="144"/>
      <c r="Q24" s="144"/>
    </row>
    <row r="25" spans="1:17" s="63" customFormat="1" ht="21.75" customHeight="1">
      <c r="A25" s="240" t="s">
        <v>154</v>
      </c>
      <c r="B25" s="241"/>
      <c r="C25" s="241"/>
      <c r="D25" s="241"/>
      <c r="E25" s="242"/>
      <c r="F25" s="2">
        <v>18</v>
      </c>
      <c r="G25" s="125">
        <f>G26+G27</f>
        <v>1574485380.85</v>
      </c>
      <c r="H25" s="122">
        <f>H26+H27</f>
        <v>1064379005.28</v>
      </c>
      <c r="I25" s="133">
        <f t="shared" si="0"/>
        <v>2638864386.13</v>
      </c>
      <c r="J25" s="125">
        <f>J26+J27</f>
        <v>1395070433.86</v>
      </c>
      <c r="K25" s="136">
        <f>K26+K27</f>
        <v>848512147.56</v>
      </c>
      <c r="L25" s="134">
        <f t="shared" si="1"/>
        <v>2243582581.42</v>
      </c>
      <c r="M25" s="144"/>
      <c r="N25" s="144"/>
      <c r="O25" s="144"/>
      <c r="P25" s="144"/>
      <c r="Q25" s="144"/>
    </row>
    <row r="26" spans="1:17" s="63" customFormat="1" ht="21.75" customHeight="1">
      <c r="A26" s="240" t="s">
        <v>293</v>
      </c>
      <c r="B26" s="241"/>
      <c r="C26" s="241"/>
      <c r="D26" s="241"/>
      <c r="E26" s="242"/>
      <c r="F26" s="2">
        <v>19</v>
      </c>
      <c r="G26" s="127">
        <v>1574485380.85</v>
      </c>
      <c r="H26" s="122">
        <v>1064379005.28</v>
      </c>
      <c r="I26" s="133">
        <f t="shared" si="0"/>
        <v>2638864386.13</v>
      </c>
      <c r="J26" s="124">
        <v>1395070433.86</v>
      </c>
      <c r="K26" s="122">
        <v>848512147.56</v>
      </c>
      <c r="L26" s="134">
        <f t="shared" si="1"/>
        <v>2243582581.42</v>
      </c>
      <c r="M26" s="144"/>
      <c r="N26" s="144"/>
      <c r="O26" s="144"/>
      <c r="P26" s="144"/>
      <c r="Q26" s="144"/>
    </row>
    <row r="27" spans="1:17" s="63" customFormat="1" ht="21.75" customHeight="1">
      <c r="A27" s="240" t="s">
        <v>294</v>
      </c>
      <c r="B27" s="241"/>
      <c r="C27" s="241"/>
      <c r="D27" s="241"/>
      <c r="E27" s="242"/>
      <c r="F27" s="2">
        <v>20</v>
      </c>
      <c r="G27" s="127"/>
      <c r="H27" s="122"/>
      <c r="I27" s="133">
        <f t="shared" si="0"/>
        <v>0</v>
      </c>
      <c r="J27" s="124"/>
      <c r="K27" s="122"/>
      <c r="L27" s="134">
        <f t="shared" si="1"/>
        <v>0</v>
      </c>
      <c r="M27" s="144"/>
      <c r="N27" s="144"/>
      <c r="O27" s="144"/>
      <c r="P27" s="144"/>
      <c r="Q27" s="144"/>
    </row>
    <row r="28" spans="1:17" s="63" customFormat="1" ht="21.75" customHeight="1">
      <c r="A28" s="240" t="s">
        <v>155</v>
      </c>
      <c r="B28" s="241"/>
      <c r="C28" s="241"/>
      <c r="D28" s="241"/>
      <c r="E28" s="242"/>
      <c r="F28" s="2">
        <v>21</v>
      </c>
      <c r="G28" s="123">
        <f>SUM(G29:G32)</f>
        <v>36445188.56</v>
      </c>
      <c r="H28" s="137">
        <f>SUM(H29:H32)</f>
        <v>240102550.88</v>
      </c>
      <c r="I28" s="133">
        <f t="shared" si="0"/>
        <v>276547739.44</v>
      </c>
      <c r="J28" s="123">
        <f>SUM(J29:J32)</f>
        <v>333114110.44</v>
      </c>
      <c r="K28" s="137">
        <f>SUM(K29:K32)</f>
        <v>701409187.14</v>
      </c>
      <c r="L28" s="134">
        <f t="shared" si="1"/>
        <v>1034523297.5799999</v>
      </c>
      <c r="M28" s="144"/>
      <c r="N28" s="144"/>
      <c r="O28" s="144"/>
      <c r="P28" s="144"/>
      <c r="Q28" s="144"/>
    </row>
    <row r="29" spans="1:17" s="63" customFormat="1" ht="21.75" customHeight="1">
      <c r="A29" s="240" t="s">
        <v>295</v>
      </c>
      <c r="B29" s="241"/>
      <c r="C29" s="241"/>
      <c r="D29" s="241"/>
      <c r="E29" s="242"/>
      <c r="F29" s="2">
        <v>22</v>
      </c>
      <c r="G29" s="127">
        <v>34232695.06</v>
      </c>
      <c r="H29" s="122">
        <v>215343481.55</v>
      </c>
      <c r="I29" s="133">
        <f t="shared" si="0"/>
        <v>249576176.61</v>
      </c>
      <c r="J29" s="124">
        <v>28100427.06</v>
      </c>
      <c r="K29" s="122">
        <v>271820308.57</v>
      </c>
      <c r="L29" s="134">
        <f t="shared" si="1"/>
        <v>299920735.63</v>
      </c>
      <c r="M29" s="144"/>
      <c r="N29" s="144"/>
      <c r="O29" s="144"/>
      <c r="P29" s="144"/>
      <c r="Q29" s="144"/>
    </row>
    <row r="30" spans="1:17" s="63" customFormat="1" ht="21.75" customHeight="1">
      <c r="A30" s="240" t="s">
        <v>296</v>
      </c>
      <c r="B30" s="241"/>
      <c r="C30" s="241"/>
      <c r="D30" s="241"/>
      <c r="E30" s="242"/>
      <c r="F30" s="2">
        <v>23</v>
      </c>
      <c r="G30" s="127"/>
      <c r="H30" s="122"/>
      <c r="I30" s="133">
        <f t="shared" si="0"/>
        <v>0</v>
      </c>
      <c r="J30" s="124">
        <v>305013683.38</v>
      </c>
      <c r="K30" s="122">
        <v>405686625.56</v>
      </c>
      <c r="L30" s="134">
        <f t="shared" si="1"/>
        <v>710700308.94</v>
      </c>
      <c r="M30" s="144"/>
      <c r="N30" s="144"/>
      <c r="O30" s="144"/>
      <c r="P30" s="144"/>
      <c r="Q30" s="144"/>
    </row>
    <row r="31" spans="1:17" s="63" customFormat="1" ht="21.75" customHeight="1">
      <c r="A31" s="240" t="s">
        <v>297</v>
      </c>
      <c r="B31" s="241"/>
      <c r="C31" s="241"/>
      <c r="D31" s="241"/>
      <c r="E31" s="242"/>
      <c r="F31" s="2">
        <v>24</v>
      </c>
      <c r="G31" s="127">
        <v>2212493.5</v>
      </c>
      <c r="H31" s="122">
        <v>24759069.33</v>
      </c>
      <c r="I31" s="133">
        <f t="shared" si="0"/>
        <v>26971562.83</v>
      </c>
      <c r="J31" s="124"/>
      <c r="K31" s="122">
        <v>23902253.01</v>
      </c>
      <c r="L31" s="134">
        <f t="shared" si="1"/>
        <v>23902253.01</v>
      </c>
      <c r="M31" s="144"/>
      <c r="N31" s="144"/>
      <c r="O31" s="144"/>
      <c r="P31" s="144"/>
      <c r="Q31" s="144"/>
    </row>
    <row r="32" spans="1:17" s="63" customFormat="1" ht="21.75" customHeight="1">
      <c r="A32" s="240" t="s">
        <v>298</v>
      </c>
      <c r="B32" s="241"/>
      <c r="C32" s="241"/>
      <c r="D32" s="241"/>
      <c r="E32" s="242"/>
      <c r="F32" s="2">
        <v>25</v>
      </c>
      <c r="G32" s="127"/>
      <c r="H32" s="122"/>
      <c r="I32" s="133">
        <f t="shared" si="0"/>
        <v>0</v>
      </c>
      <c r="J32" s="124"/>
      <c r="K32" s="122"/>
      <c r="L32" s="134">
        <f t="shared" si="1"/>
        <v>0</v>
      </c>
      <c r="M32" s="144"/>
      <c r="N32" s="144"/>
      <c r="O32" s="144"/>
      <c r="P32" s="144"/>
      <c r="Q32" s="144"/>
    </row>
    <row r="33" spans="1:17" s="63" customFormat="1" ht="21.75" customHeight="1">
      <c r="A33" s="240" t="s">
        <v>156</v>
      </c>
      <c r="B33" s="241"/>
      <c r="C33" s="241"/>
      <c r="D33" s="241"/>
      <c r="E33" s="242"/>
      <c r="F33" s="2">
        <v>26</v>
      </c>
      <c r="G33" s="123">
        <f>SUM(G34:G38)</f>
        <v>98613450.67</v>
      </c>
      <c r="H33" s="137">
        <f>SUM(H34:H38)</f>
        <v>430616857.52</v>
      </c>
      <c r="I33" s="133">
        <f t="shared" si="0"/>
        <v>529230308.19</v>
      </c>
      <c r="J33" s="123">
        <f>SUM(J34:J38)</f>
        <v>109088399.27000001</v>
      </c>
      <c r="K33" s="137">
        <f>SUM(K34:K38)</f>
        <v>176374179.84</v>
      </c>
      <c r="L33" s="134">
        <f t="shared" si="1"/>
        <v>285462579.11</v>
      </c>
      <c r="M33" s="144"/>
      <c r="N33" s="144"/>
      <c r="O33" s="144"/>
      <c r="P33" s="144"/>
      <c r="Q33" s="144"/>
    </row>
    <row r="34" spans="1:17" s="63" customFormat="1" ht="21.75" customHeight="1">
      <c r="A34" s="240" t="s">
        <v>299</v>
      </c>
      <c r="B34" s="241"/>
      <c r="C34" s="241"/>
      <c r="D34" s="241"/>
      <c r="E34" s="242"/>
      <c r="F34" s="2">
        <v>27</v>
      </c>
      <c r="G34" s="127"/>
      <c r="H34" s="122">
        <v>9685686.46</v>
      </c>
      <c r="I34" s="133">
        <f t="shared" si="0"/>
        <v>9685686.46</v>
      </c>
      <c r="J34" s="124"/>
      <c r="K34" s="122">
        <v>14721773.85</v>
      </c>
      <c r="L34" s="134">
        <f t="shared" si="1"/>
        <v>14721773.85</v>
      </c>
      <c r="M34" s="144"/>
      <c r="N34" s="144"/>
      <c r="O34" s="144"/>
      <c r="P34" s="144"/>
      <c r="Q34" s="144"/>
    </row>
    <row r="35" spans="1:17" s="63" customFormat="1" ht="21.75" customHeight="1">
      <c r="A35" s="240" t="s">
        <v>300</v>
      </c>
      <c r="B35" s="241"/>
      <c r="C35" s="241"/>
      <c r="D35" s="241"/>
      <c r="E35" s="242"/>
      <c r="F35" s="2">
        <v>28</v>
      </c>
      <c r="G35" s="127">
        <v>79886386.43</v>
      </c>
      <c r="H35" s="122">
        <v>101767694.26</v>
      </c>
      <c r="I35" s="133">
        <f t="shared" si="0"/>
        <v>181654080.69</v>
      </c>
      <c r="J35" s="124">
        <v>41945345.48</v>
      </c>
      <c r="K35" s="122">
        <v>43534412.92</v>
      </c>
      <c r="L35" s="134">
        <f t="shared" si="1"/>
        <v>85479758.4</v>
      </c>
      <c r="M35" s="144"/>
      <c r="N35" s="144"/>
      <c r="O35" s="144"/>
      <c r="P35" s="144"/>
      <c r="Q35" s="144"/>
    </row>
    <row r="36" spans="1:17" s="63" customFormat="1" ht="21.75" customHeight="1">
      <c r="A36" s="240" t="s">
        <v>301</v>
      </c>
      <c r="B36" s="241"/>
      <c r="C36" s="241"/>
      <c r="D36" s="241"/>
      <c r="E36" s="242"/>
      <c r="F36" s="2">
        <v>29</v>
      </c>
      <c r="G36" s="127"/>
      <c r="H36" s="122"/>
      <c r="I36" s="133">
        <f t="shared" si="0"/>
        <v>0</v>
      </c>
      <c r="J36" s="124"/>
      <c r="K36" s="122"/>
      <c r="L36" s="134">
        <f t="shared" si="1"/>
        <v>0</v>
      </c>
      <c r="M36" s="144"/>
      <c r="N36" s="144"/>
      <c r="O36" s="144"/>
      <c r="P36" s="144"/>
      <c r="Q36" s="144"/>
    </row>
    <row r="37" spans="1:17" s="63" customFormat="1" ht="21.75" customHeight="1">
      <c r="A37" s="240" t="s">
        <v>302</v>
      </c>
      <c r="B37" s="241"/>
      <c r="C37" s="241"/>
      <c r="D37" s="241"/>
      <c r="E37" s="242"/>
      <c r="F37" s="2">
        <v>30</v>
      </c>
      <c r="G37" s="127">
        <v>18727064.24</v>
      </c>
      <c r="H37" s="122">
        <v>319163476.8</v>
      </c>
      <c r="I37" s="133">
        <f t="shared" si="0"/>
        <v>337890541.04</v>
      </c>
      <c r="J37" s="124">
        <v>67143053.79</v>
      </c>
      <c r="K37" s="122">
        <v>118117993.07</v>
      </c>
      <c r="L37" s="134">
        <f t="shared" si="1"/>
        <v>185261046.86</v>
      </c>
      <c r="M37" s="144"/>
      <c r="N37" s="144"/>
      <c r="O37" s="144"/>
      <c r="P37" s="144"/>
      <c r="Q37" s="144"/>
    </row>
    <row r="38" spans="1:17" s="63" customFormat="1" ht="21.75" customHeight="1">
      <c r="A38" s="240" t="s">
        <v>303</v>
      </c>
      <c r="B38" s="241"/>
      <c r="C38" s="241"/>
      <c r="D38" s="241"/>
      <c r="E38" s="242"/>
      <c r="F38" s="2">
        <v>31</v>
      </c>
      <c r="G38" s="127"/>
      <c r="H38" s="122"/>
      <c r="I38" s="133">
        <f t="shared" si="0"/>
        <v>0</v>
      </c>
      <c r="J38" s="124"/>
      <c r="K38" s="122"/>
      <c r="L38" s="134">
        <f t="shared" si="1"/>
        <v>0</v>
      </c>
      <c r="M38" s="144"/>
      <c r="N38" s="144"/>
      <c r="O38" s="144"/>
      <c r="P38" s="144"/>
      <c r="Q38" s="144"/>
    </row>
    <row r="39" spans="1:17" s="63" customFormat="1" ht="21.75" customHeight="1">
      <c r="A39" s="240" t="s">
        <v>157</v>
      </c>
      <c r="B39" s="241"/>
      <c r="C39" s="241"/>
      <c r="D39" s="241"/>
      <c r="E39" s="242"/>
      <c r="F39" s="2">
        <v>32</v>
      </c>
      <c r="G39" s="123">
        <f>G40+G41+G42</f>
        <v>411895921.65999997</v>
      </c>
      <c r="H39" s="126">
        <f>H40+H41+H42</f>
        <v>791493794.28</v>
      </c>
      <c r="I39" s="133">
        <f t="shared" si="0"/>
        <v>1203389715.94</v>
      </c>
      <c r="J39" s="123">
        <f>J40+J41+J42</f>
        <v>403491876.79</v>
      </c>
      <c r="K39" s="126">
        <f>K40+K41+K42</f>
        <v>1272190085.24</v>
      </c>
      <c r="L39" s="134">
        <f t="shared" si="1"/>
        <v>1675681962.03</v>
      </c>
      <c r="M39" s="144"/>
      <c r="N39" s="144"/>
      <c r="O39" s="144"/>
      <c r="P39" s="144"/>
      <c r="Q39" s="144"/>
    </row>
    <row r="40" spans="1:17" s="63" customFormat="1" ht="21.75" customHeight="1">
      <c r="A40" s="240" t="s">
        <v>304</v>
      </c>
      <c r="B40" s="241"/>
      <c r="C40" s="241"/>
      <c r="D40" s="241"/>
      <c r="E40" s="242"/>
      <c r="F40" s="2">
        <v>33</v>
      </c>
      <c r="G40" s="127">
        <v>310275280</v>
      </c>
      <c r="H40" s="122">
        <v>559608805</v>
      </c>
      <c r="I40" s="133">
        <f t="shared" si="0"/>
        <v>869884085</v>
      </c>
      <c r="J40" s="124">
        <v>360690425</v>
      </c>
      <c r="K40" s="122">
        <v>1086986641</v>
      </c>
      <c r="L40" s="134">
        <f t="shared" si="1"/>
        <v>1447677066</v>
      </c>
      <c r="M40" s="144"/>
      <c r="N40" s="144"/>
      <c r="O40" s="144"/>
      <c r="P40" s="144"/>
      <c r="Q40" s="144"/>
    </row>
    <row r="41" spans="1:17" s="63" customFormat="1" ht="21.75" customHeight="1">
      <c r="A41" s="240" t="s">
        <v>305</v>
      </c>
      <c r="B41" s="241"/>
      <c r="C41" s="241"/>
      <c r="D41" s="241"/>
      <c r="E41" s="242"/>
      <c r="F41" s="2">
        <v>34</v>
      </c>
      <c r="G41" s="127">
        <v>51620641.66</v>
      </c>
      <c r="H41" s="122">
        <v>231884989.28</v>
      </c>
      <c r="I41" s="133">
        <f t="shared" si="0"/>
        <v>283505630.94</v>
      </c>
      <c r="J41" s="124">
        <v>42801451.79</v>
      </c>
      <c r="K41" s="122">
        <v>185203444.24</v>
      </c>
      <c r="L41" s="134">
        <f t="shared" si="1"/>
        <v>228004896.03</v>
      </c>
      <c r="M41" s="144"/>
      <c r="N41" s="144"/>
      <c r="O41" s="144"/>
      <c r="P41" s="144"/>
      <c r="Q41" s="144"/>
    </row>
    <row r="42" spans="1:17" s="63" customFormat="1" ht="21.75" customHeight="1">
      <c r="A42" s="240" t="s">
        <v>306</v>
      </c>
      <c r="B42" s="241"/>
      <c r="C42" s="241"/>
      <c r="D42" s="241"/>
      <c r="E42" s="242"/>
      <c r="F42" s="2">
        <v>35</v>
      </c>
      <c r="G42" s="127">
        <v>50000000</v>
      </c>
      <c r="H42" s="122"/>
      <c r="I42" s="133">
        <f t="shared" si="0"/>
        <v>50000000</v>
      </c>
      <c r="J42" s="124"/>
      <c r="K42" s="122"/>
      <c r="L42" s="134">
        <f t="shared" si="1"/>
        <v>0</v>
      </c>
      <c r="M42" s="144"/>
      <c r="N42" s="144"/>
      <c r="O42" s="144"/>
      <c r="P42" s="144"/>
      <c r="Q42" s="144"/>
    </row>
    <row r="43" spans="1:17" s="63" customFormat="1" ht="21.75" customHeight="1">
      <c r="A43" s="262" t="s">
        <v>158</v>
      </c>
      <c r="B43" s="263"/>
      <c r="C43" s="263"/>
      <c r="D43" s="241"/>
      <c r="E43" s="242"/>
      <c r="F43" s="2">
        <v>36</v>
      </c>
      <c r="G43" s="127"/>
      <c r="H43" s="122"/>
      <c r="I43" s="133">
        <f t="shared" si="0"/>
        <v>0</v>
      </c>
      <c r="J43" s="124"/>
      <c r="K43" s="122"/>
      <c r="L43" s="134">
        <f t="shared" si="1"/>
        <v>0</v>
      </c>
      <c r="M43" s="144"/>
      <c r="N43" s="144"/>
      <c r="O43" s="144"/>
      <c r="P43" s="144"/>
      <c r="Q43" s="144"/>
    </row>
    <row r="44" spans="1:17" s="63" customFormat="1" ht="21.75" customHeight="1">
      <c r="A44" s="262" t="s">
        <v>159</v>
      </c>
      <c r="B44" s="263"/>
      <c r="C44" s="263"/>
      <c r="D44" s="241"/>
      <c r="E44" s="242"/>
      <c r="F44" s="2">
        <v>37</v>
      </c>
      <c r="G44" s="138">
        <v>8388857.08</v>
      </c>
      <c r="H44" s="126"/>
      <c r="I44" s="133">
        <f t="shared" si="0"/>
        <v>8388857.08</v>
      </c>
      <c r="J44" s="123">
        <v>5311503.01</v>
      </c>
      <c r="K44" s="126"/>
      <c r="L44" s="134">
        <f t="shared" si="1"/>
        <v>5311503.01</v>
      </c>
      <c r="M44" s="144"/>
      <c r="N44" s="144"/>
      <c r="O44" s="144"/>
      <c r="P44" s="144"/>
      <c r="Q44" s="144"/>
    </row>
    <row r="45" spans="1:17" s="63" customFormat="1" ht="21.75" customHeight="1">
      <c r="A45" s="262" t="s">
        <v>354</v>
      </c>
      <c r="B45" s="263"/>
      <c r="C45" s="263"/>
      <c r="D45" s="241"/>
      <c r="E45" s="242"/>
      <c r="F45" s="2">
        <v>38</v>
      </c>
      <c r="G45" s="125">
        <f>SUM(G46:G52)</f>
        <v>287894.81</v>
      </c>
      <c r="H45" s="136">
        <f>SUM(H46:H52)</f>
        <v>326697869.79</v>
      </c>
      <c r="I45" s="133">
        <f t="shared" si="0"/>
        <v>326985764.6</v>
      </c>
      <c r="J45" s="125">
        <f>SUM(J46:J52)</f>
        <v>321003.45</v>
      </c>
      <c r="K45" s="136">
        <f>SUM(K46:K52)</f>
        <v>339094599.99</v>
      </c>
      <c r="L45" s="134">
        <f t="shared" si="1"/>
        <v>339415603.44</v>
      </c>
      <c r="M45" s="144"/>
      <c r="N45" s="144"/>
      <c r="O45" s="144"/>
      <c r="P45" s="144"/>
      <c r="Q45" s="144"/>
    </row>
    <row r="46" spans="1:17" s="63" customFormat="1" ht="21.75" customHeight="1">
      <c r="A46" s="240" t="s">
        <v>307</v>
      </c>
      <c r="B46" s="241"/>
      <c r="C46" s="241"/>
      <c r="D46" s="241"/>
      <c r="E46" s="242"/>
      <c r="F46" s="2">
        <v>39</v>
      </c>
      <c r="G46" s="127">
        <v>3146.06</v>
      </c>
      <c r="H46" s="122">
        <v>48009776.43</v>
      </c>
      <c r="I46" s="133">
        <f t="shared" si="0"/>
        <v>48012922.49</v>
      </c>
      <c r="J46" s="124">
        <v>2360.5</v>
      </c>
      <c r="K46" s="122">
        <v>40225279.31</v>
      </c>
      <c r="L46" s="134">
        <f t="shared" si="1"/>
        <v>40227639.81</v>
      </c>
      <c r="M46" s="144"/>
      <c r="N46" s="144"/>
      <c r="O46" s="144"/>
      <c r="P46" s="144"/>
      <c r="Q46" s="144"/>
    </row>
    <row r="47" spans="1:17" s="63" customFormat="1" ht="21.75" customHeight="1">
      <c r="A47" s="240" t="s">
        <v>308</v>
      </c>
      <c r="B47" s="241"/>
      <c r="C47" s="241"/>
      <c r="D47" s="241"/>
      <c r="E47" s="242"/>
      <c r="F47" s="2">
        <v>40</v>
      </c>
      <c r="G47" s="127">
        <v>284748.75</v>
      </c>
      <c r="H47" s="122"/>
      <c r="I47" s="133">
        <f t="shared" si="0"/>
        <v>284748.75</v>
      </c>
      <c r="J47" s="124">
        <v>318642.95</v>
      </c>
      <c r="K47" s="122"/>
      <c r="L47" s="134">
        <f t="shared" si="1"/>
        <v>318642.95</v>
      </c>
      <c r="M47" s="144"/>
      <c r="N47" s="144"/>
      <c r="O47" s="144"/>
      <c r="P47" s="144"/>
      <c r="Q47" s="144"/>
    </row>
    <row r="48" spans="1:17" s="63" customFormat="1" ht="21.75" customHeight="1">
      <c r="A48" s="240" t="s">
        <v>309</v>
      </c>
      <c r="B48" s="241"/>
      <c r="C48" s="241"/>
      <c r="D48" s="241"/>
      <c r="E48" s="242"/>
      <c r="F48" s="2">
        <v>41</v>
      </c>
      <c r="G48" s="127"/>
      <c r="H48" s="122">
        <v>278688093.36</v>
      </c>
      <c r="I48" s="133">
        <f t="shared" si="0"/>
        <v>278688093.36</v>
      </c>
      <c r="J48" s="124"/>
      <c r="K48" s="122">
        <v>298869320.68</v>
      </c>
      <c r="L48" s="134">
        <f t="shared" si="1"/>
        <v>298869320.68</v>
      </c>
      <c r="M48" s="144"/>
      <c r="N48" s="144"/>
      <c r="O48" s="144"/>
      <c r="P48" s="144"/>
      <c r="Q48" s="144"/>
    </row>
    <row r="49" spans="1:17" s="63" customFormat="1" ht="21.75" customHeight="1">
      <c r="A49" s="240" t="s">
        <v>310</v>
      </c>
      <c r="B49" s="241"/>
      <c r="C49" s="241"/>
      <c r="D49" s="241"/>
      <c r="E49" s="242"/>
      <c r="F49" s="2">
        <v>42</v>
      </c>
      <c r="G49" s="127"/>
      <c r="H49" s="122"/>
      <c r="I49" s="133">
        <f t="shared" si="0"/>
        <v>0</v>
      </c>
      <c r="J49" s="124"/>
      <c r="K49" s="122"/>
      <c r="L49" s="134">
        <f t="shared" si="1"/>
        <v>0</v>
      </c>
      <c r="M49" s="144"/>
      <c r="N49" s="144"/>
      <c r="O49" s="144"/>
      <c r="P49" s="144"/>
      <c r="Q49" s="144"/>
    </row>
    <row r="50" spans="1:17" s="63" customFormat="1" ht="21.75" customHeight="1">
      <c r="A50" s="240" t="s">
        <v>259</v>
      </c>
      <c r="B50" s="241"/>
      <c r="C50" s="241"/>
      <c r="D50" s="241"/>
      <c r="E50" s="242"/>
      <c r="F50" s="2">
        <v>43</v>
      </c>
      <c r="G50" s="127"/>
      <c r="H50" s="122"/>
      <c r="I50" s="133">
        <f t="shared" si="0"/>
        <v>0</v>
      </c>
      <c r="J50" s="124"/>
      <c r="K50" s="122"/>
      <c r="L50" s="134">
        <f t="shared" si="1"/>
        <v>0</v>
      </c>
      <c r="M50" s="144"/>
      <c r="N50" s="144"/>
      <c r="O50" s="144"/>
      <c r="P50" s="144"/>
      <c r="Q50" s="144"/>
    </row>
    <row r="51" spans="1:17" s="63" customFormat="1" ht="21.75" customHeight="1">
      <c r="A51" s="240" t="s">
        <v>260</v>
      </c>
      <c r="B51" s="241"/>
      <c r="C51" s="241"/>
      <c r="D51" s="241"/>
      <c r="E51" s="242"/>
      <c r="F51" s="2">
        <v>44</v>
      </c>
      <c r="G51" s="127"/>
      <c r="H51" s="122"/>
      <c r="I51" s="133">
        <f t="shared" si="0"/>
        <v>0</v>
      </c>
      <c r="J51" s="124"/>
      <c r="K51" s="122"/>
      <c r="L51" s="134">
        <f t="shared" si="1"/>
        <v>0</v>
      </c>
      <c r="M51" s="144"/>
      <c r="N51" s="144"/>
      <c r="O51" s="144"/>
      <c r="P51" s="144"/>
      <c r="Q51" s="144"/>
    </row>
    <row r="52" spans="1:17" s="63" customFormat="1" ht="21.75" customHeight="1">
      <c r="A52" s="240" t="s">
        <v>261</v>
      </c>
      <c r="B52" s="241"/>
      <c r="C52" s="241"/>
      <c r="D52" s="241"/>
      <c r="E52" s="242"/>
      <c r="F52" s="2">
        <v>45</v>
      </c>
      <c r="G52" s="127"/>
      <c r="H52" s="122"/>
      <c r="I52" s="133">
        <f t="shared" si="0"/>
        <v>0</v>
      </c>
      <c r="J52" s="124"/>
      <c r="K52" s="122"/>
      <c r="L52" s="134">
        <f t="shared" si="1"/>
        <v>0</v>
      </c>
      <c r="M52" s="144"/>
      <c r="N52" s="144"/>
      <c r="O52" s="144"/>
      <c r="P52" s="144"/>
      <c r="Q52" s="144"/>
    </row>
    <row r="53" spans="1:17" s="63" customFormat="1" ht="21.75" customHeight="1">
      <c r="A53" s="262" t="s">
        <v>355</v>
      </c>
      <c r="B53" s="263"/>
      <c r="C53" s="263"/>
      <c r="D53" s="241"/>
      <c r="E53" s="242"/>
      <c r="F53" s="2">
        <v>46</v>
      </c>
      <c r="G53" s="125">
        <f>G54+G55</f>
        <v>1259199.5</v>
      </c>
      <c r="H53" s="126">
        <f>H54+H55</f>
        <v>53693671.7</v>
      </c>
      <c r="I53" s="133">
        <f t="shared" si="0"/>
        <v>54952871.2</v>
      </c>
      <c r="J53" s="125">
        <f>J54+J55</f>
        <v>3027827.92</v>
      </c>
      <c r="K53" s="126">
        <f>K54+K55</f>
        <v>172645306.18</v>
      </c>
      <c r="L53" s="134">
        <f t="shared" si="1"/>
        <v>175673134.1</v>
      </c>
      <c r="M53" s="144"/>
      <c r="N53" s="144"/>
      <c r="O53" s="144"/>
      <c r="P53" s="144"/>
      <c r="Q53" s="144"/>
    </row>
    <row r="54" spans="1:17" s="63" customFormat="1" ht="21.75" customHeight="1">
      <c r="A54" s="240" t="s">
        <v>311</v>
      </c>
      <c r="B54" s="241"/>
      <c r="C54" s="241"/>
      <c r="D54" s="241"/>
      <c r="E54" s="242"/>
      <c r="F54" s="2">
        <v>47</v>
      </c>
      <c r="G54" s="127">
        <f>2638059.47+746099.63-2124959.6</f>
        <v>1259199.5</v>
      </c>
      <c r="H54" s="122">
        <v>45010638.29</v>
      </c>
      <c r="I54" s="133">
        <f t="shared" si="0"/>
        <v>46269837.79</v>
      </c>
      <c r="J54" s="124">
        <v>3027827.92</v>
      </c>
      <c r="K54" s="122">
        <v>144545547.08</v>
      </c>
      <c r="L54" s="134">
        <f t="shared" si="1"/>
        <v>147573375</v>
      </c>
      <c r="M54" s="144"/>
      <c r="N54" s="144"/>
      <c r="O54" s="144"/>
      <c r="P54" s="144"/>
      <c r="Q54" s="144"/>
    </row>
    <row r="55" spans="1:17" s="63" customFormat="1" ht="21.75" customHeight="1">
      <c r="A55" s="240" t="s">
        <v>312</v>
      </c>
      <c r="B55" s="241"/>
      <c r="C55" s="241"/>
      <c r="D55" s="241"/>
      <c r="E55" s="242"/>
      <c r="F55" s="2">
        <v>48</v>
      </c>
      <c r="G55" s="127"/>
      <c r="H55" s="122">
        <v>8683033.41</v>
      </c>
      <c r="I55" s="133">
        <f t="shared" si="0"/>
        <v>8683033.41</v>
      </c>
      <c r="J55" s="124"/>
      <c r="K55" s="122">
        <v>28099759.1</v>
      </c>
      <c r="L55" s="134">
        <f t="shared" si="1"/>
        <v>28099759.1</v>
      </c>
      <c r="M55" s="144"/>
      <c r="N55" s="144"/>
      <c r="O55" s="144"/>
      <c r="P55" s="144"/>
      <c r="Q55" s="144"/>
    </row>
    <row r="56" spans="1:17" s="63" customFormat="1" ht="21.75" customHeight="1">
      <c r="A56" s="262" t="s">
        <v>356</v>
      </c>
      <c r="B56" s="263"/>
      <c r="C56" s="263"/>
      <c r="D56" s="241"/>
      <c r="E56" s="242"/>
      <c r="F56" s="2">
        <v>49</v>
      </c>
      <c r="G56" s="125">
        <f>G57+G60+G61</f>
        <v>4066022.81</v>
      </c>
      <c r="H56" s="126">
        <f>H57+H60+H61</f>
        <v>745244170.3899999</v>
      </c>
      <c r="I56" s="133">
        <f t="shared" si="0"/>
        <v>749310193.1999998</v>
      </c>
      <c r="J56" s="125">
        <f>J57+J60+J61</f>
        <v>3551200.99</v>
      </c>
      <c r="K56" s="126">
        <f>K57+K60+K61</f>
        <v>666768265.02</v>
      </c>
      <c r="L56" s="134">
        <f t="shared" si="1"/>
        <v>670319466.01</v>
      </c>
      <c r="M56" s="144"/>
      <c r="N56" s="144"/>
      <c r="O56" s="144"/>
      <c r="P56" s="144"/>
      <c r="Q56" s="144"/>
    </row>
    <row r="57" spans="1:17" s="63" customFormat="1" ht="21.75" customHeight="1">
      <c r="A57" s="262" t="s">
        <v>357</v>
      </c>
      <c r="B57" s="263"/>
      <c r="C57" s="263"/>
      <c r="D57" s="241"/>
      <c r="E57" s="242"/>
      <c r="F57" s="2">
        <v>50</v>
      </c>
      <c r="G57" s="125">
        <f>G58+G59</f>
        <v>109449.47</v>
      </c>
      <c r="H57" s="126">
        <f>H58+H59</f>
        <v>526837352.5899999</v>
      </c>
      <c r="I57" s="133">
        <f t="shared" si="0"/>
        <v>526946802.05999994</v>
      </c>
      <c r="J57" s="125">
        <f>J58+J59</f>
        <v>51975.45</v>
      </c>
      <c r="K57" s="126">
        <f>K58+K59</f>
        <v>407213296.79</v>
      </c>
      <c r="L57" s="134">
        <f t="shared" si="1"/>
        <v>407265272.24</v>
      </c>
      <c r="M57" s="144"/>
      <c r="N57" s="144"/>
      <c r="O57" s="144"/>
      <c r="P57" s="144"/>
      <c r="Q57" s="144"/>
    </row>
    <row r="58" spans="1:17" s="63" customFormat="1" ht="21.75" customHeight="1">
      <c r="A58" s="240" t="s">
        <v>262</v>
      </c>
      <c r="B58" s="241"/>
      <c r="C58" s="241"/>
      <c r="D58" s="241"/>
      <c r="E58" s="242"/>
      <c r="F58" s="2">
        <v>51</v>
      </c>
      <c r="G58" s="127">
        <v>0</v>
      </c>
      <c r="H58" s="122">
        <v>525213758.05999994</v>
      </c>
      <c r="I58" s="133">
        <f t="shared" si="0"/>
        <v>525213758.05999994</v>
      </c>
      <c r="J58" s="124"/>
      <c r="K58" s="122">
        <v>406187749.04</v>
      </c>
      <c r="L58" s="134">
        <f t="shared" si="1"/>
        <v>406187749.04</v>
      </c>
      <c r="M58" s="144"/>
      <c r="N58" s="144"/>
      <c r="O58" s="144"/>
      <c r="P58" s="144"/>
      <c r="Q58" s="144"/>
    </row>
    <row r="59" spans="1:17" s="63" customFormat="1" ht="21.75" customHeight="1">
      <c r="A59" s="240" t="s">
        <v>245</v>
      </c>
      <c r="B59" s="241"/>
      <c r="C59" s="241"/>
      <c r="D59" s="241"/>
      <c r="E59" s="242"/>
      <c r="F59" s="2">
        <v>52</v>
      </c>
      <c r="G59" s="127">
        <v>109449.47</v>
      </c>
      <c r="H59" s="122">
        <v>1623594.53</v>
      </c>
      <c r="I59" s="133">
        <f t="shared" si="0"/>
        <v>1733044</v>
      </c>
      <c r="J59" s="124">
        <v>51975.45</v>
      </c>
      <c r="K59" s="122">
        <v>1025547.75</v>
      </c>
      <c r="L59" s="134">
        <f t="shared" si="1"/>
        <v>1077523.2</v>
      </c>
      <c r="M59" s="144"/>
      <c r="N59" s="144"/>
      <c r="O59" s="144"/>
      <c r="P59" s="144"/>
      <c r="Q59" s="144"/>
    </row>
    <row r="60" spans="1:17" s="63" customFormat="1" ht="21.75" customHeight="1">
      <c r="A60" s="262" t="s">
        <v>246</v>
      </c>
      <c r="B60" s="263"/>
      <c r="C60" s="263"/>
      <c r="D60" s="241"/>
      <c r="E60" s="242"/>
      <c r="F60" s="2">
        <v>53</v>
      </c>
      <c r="G60" s="128"/>
      <c r="H60" s="126">
        <v>12349999.03</v>
      </c>
      <c r="I60" s="133">
        <f t="shared" si="0"/>
        <v>12349999.03</v>
      </c>
      <c r="J60" s="129"/>
      <c r="K60" s="126">
        <v>6206266.68</v>
      </c>
      <c r="L60" s="134">
        <f t="shared" si="1"/>
        <v>6206266.68</v>
      </c>
      <c r="M60" s="144"/>
      <c r="N60" s="144"/>
      <c r="O60" s="144"/>
      <c r="P60" s="144"/>
      <c r="Q60" s="144"/>
    </row>
    <row r="61" spans="1:17" s="63" customFormat="1" ht="21.75" customHeight="1">
      <c r="A61" s="262" t="s">
        <v>358</v>
      </c>
      <c r="B61" s="263"/>
      <c r="C61" s="263"/>
      <c r="D61" s="241"/>
      <c r="E61" s="242"/>
      <c r="F61" s="2">
        <v>54</v>
      </c>
      <c r="G61" s="123">
        <f>G62+G63+G64</f>
        <v>3956573.34</v>
      </c>
      <c r="H61" s="126">
        <f>H62+H63+H64</f>
        <v>206056818.76999998</v>
      </c>
      <c r="I61" s="133">
        <f t="shared" si="0"/>
        <v>210013392.10999998</v>
      </c>
      <c r="J61" s="123">
        <f>J62+J63+J64</f>
        <v>3499225.54</v>
      </c>
      <c r="K61" s="126">
        <f>K62+K63+K64</f>
        <v>253348701.54999998</v>
      </c>
      <c r="L61" s="134">
        <f t="shared" si="1"/>
        <v>256847927.08999997</v>
      </c>
      <c r="M61" s="144"/>
      <c r="N61" s="144"/>
      <c r="O61" s="144"/>
      <c r="P61" s="144"/>
      <c r="Q61" s="144"/>
    </row>
    <row r="62" spans="1:17" s="63" customFormat="1" ht="21.75" customHeight="1">
      <c r="A62" s="240" t="s">
        <v>256</v>
      </c>
      <c r="B62" s="241"/>
      <c r="C62" s="241"/>
      <c r="D62" s="241"/>
      <c r="E62" s="242"/>
      <c r="F62" s="2">
        <v>55</v>
      </c>
      <c r="G62" s="127"/>
      <c r="H62" s="122">
        <v>133393382.02</v>
      </c>
      <c r="I62" s="133">
        <f t="shared" si="0"/>
        <v>133393382.02</v>
      </c>
      <c r="J62" s="124"/>
      <c r="K62" s="122">
        <v>180197357.95</v>
      </c>
      <c r="L62" s="134">
        <f t="shared" si="1"/>
        <v>180197357.95</v>
      </c>
      <c r="M62" s="144"/>
      <c r="N62" s="144"/>
      <c r="O62" s="144"/>
      <c r="P62" s="144"/>
      <c r="Q62" s="144"/>
    </row>
    <row r="63" spans="1:17" s="63" customFormat="1" ht="21.75" customHeight="1">
      <c r="A63" s="240" t="s">
        <v>257</v>
      </c>
      <c r="B63" s="241"/>
      <c r="C63" s="241"/>
      <c r="D63" s="241"/>
      <c r="E63" s="242"/>
      <c r="F63" s="2">
        <v>56</v>
      </c>
      <c r="G63" s="127">
        <f>1129041.92</f>
        <v>1129041.92</v>
      </c>
      <c r="H63" s="122">
        <v>4249891.77</v>
      </c>
      <c r="I63" s="133">
        <f t="shared" si="0"/>
        <v>5378933.6899999995</v>
      </c>
      <c r="J63" s="124">
        <v>1386297.32</v>
      </c>
      <c r="K63" s="122">
        <v>6579405.98</v>
      </c>
      <c r="L63" s="134">
        <f t="shared" si="1"/>
        <v>7965703.300000001</v>
      </c>
      <c r="M63" s="144"/>
      <c r="N63" s="144"/>
      <c r="O63" s="144"/>
      <c r="P63" s="144"/>
      <c r="Q63" s="144"/>
    </row>
    <row r="64" spans="1:17" s="63" customFormat="1" ht="21.75" customHeight="1">
      <c r="A64" s="240" t="s">
        <v>313</v>
      </c>
      <c r="B64" s="241"/>
      <c r="C64" s="241"/>
      <c r="D64" s="241"/>
      <c r="E64" s="242"/>
      <c r="F64" s="2">
        <v>57</v>
      </c>
      <c r="G64" s="130">
        <v>2827531.42</v>
      </c>
      <c r="H64" s="122">
        <v>68413544.98</v>
      </c>
      <c r="I64" s="133">
        <f t="shared" si="0"/>
        <v>71241076.4</v>
      </c>
      <c r="J64" s="124">
        <v>2112928.22</v>
      </c>
      <c r="K64" s="122">
        <v>66571937.62</v>
      </c>
      <c r="L64" s="134">
        <f t="shared" si="1"/>
        <v>68684865.84</v>
      </c>
      <c r="M64" s="144"/>
      <c r="N64" s="144"/>
      <c r="O64" s="144"/>
      <c r="P64" s="144"/>
      <c r="Q64" s="144"/>
    </row>
    <row r="65" spans="1:17" s="63" customFormat="1" ht="21.75" customHeight="1">
      <c r="A65" s="262" t="s">
        <v>359</v>
      </c>
      <c r="B65" s="263"/>
      <c r="C65" s="263"/>
      <c r="D65" s="241"/>
      <c r="E65" s="242"/>
      <c r="F65" s="2">
        <v>58</v>
      </c>
      <c r="G65" s="125">
        <f>G66+G70+G71</f>
        <v>9877007.11</v>
      </c>
      <c r="H65" s="126">
        <f>H66+H70+H71</f>
        <v>99106451.64</v>
      </c>
      <c r="I65" s="133">
        <f t="shared" si="0"/>
        <v>108983458.75</v>
      </c>
      <c r="J65" s="125">
        <f>J66+J70+J71</f>
        <v>30379349.32</v>
      </c>
      <c r="K65" s="126">
        <f>K66+K70+K71</f>
        <v>72559385.55000001</v>
      </c>
      <c r="L65" s="134">
        <f t="shared" si="1"/>
        <v>102938734.87</v>
      </c>
      <c r="M65" s="144"/>
      <c r="N65" s="144"/>
      <c r="O65" s="144"/>
      <c r="P65" s="144"/>
      <c r="Q65" s="144"/>
    </row>
    <row r="66" spans="1:17" s="63" customFormat="1" ht="21.75" customHeight="1">
      <c r="A66" s="262" t="s">
        <v>360</v>
      </c>
      <c r="B66" s="263"/>
      <c r="C66" s="263"/>
      <c r="D66" s="241"/>
      <c r="E66" s="242"/>
      <c r="F66" s="2">
        <v>59</v>
      </c>
      <c r="G66" s="123">
        <f>G67+G68+G69</f>
        <v>9866925.37</v>
      </c>
      <c r="H66" s="126">
        <f>H67+H68+H69</f>
        <v>93839478.66</v>
      </c>
      <c r="I66" s="133">
        <f t="shared" si="0"/>
        <v>103706404.03</v>
      </c>
      <c r="J66" s="123">
        <f>J67+J68+J69</f>
        <v>30375938.84</v>
      </c>
      <c r="K66" s="126">
        <f>K67+K68+K69</f>
        <v>70799380.10000001</v>
      </c>
      <c r="L66" s="134">
        <f t="shared" si="1"/>
        <v>101175318.94000001</v>
      </c>
      <c r="M66" s="144"/>
      <c r="N66" s="144"/>
      <c r="O66" s="144"/>
      <c r="P66" s="144"/>
      <c r="Q66" s="144"/>
    </row>
    <row r="67" spans="1:17" s="63" customFormat="1" ht="21.75" customHeight="1">
      <c r="A67" s="240" t="s">
        <v>314</v>
      </c>
      <c r="B67" s="241"/>
      <c r="C67" s="241"/>
      <c r="D67" s="241"/>
      <c r="E67" s="242"/>
      <c r="F67" s="2">
        <v>60</v>
      </c>
      <c r="G67" s="127"/>
      <c r="H67" s="122">
        <v>93748510.56</v>
      </c>
      <c r="I67" s="133">
        <f t="shared" si="0"/>
        <v>93748510.56</v>
      </c>
      <c r="J67" s="124"/>
      <c r="K67" s="122">
        <v>70754170.59</v>
      </c>
      <c r="L67" s="134">
        <f t="shared" si="1"/>
        <v>70754170.59</v>
      </c>
      <c r="M67" s="144"/>
      <c r="N67" s="144"/>
      <c r="O67" s="144"/>
      <c r="P67" s="144"/>
      <c r="Q67" s="144"/>
    </row>
    <row r="68" spans="1:17" s="63" customFormat="1" ht="21.75" customHeight="1">
      <c r="A68" s="240" t="s">
        <v>315</v>
      </c>
      <c r="B68" s="241"/>
      <c r="C68" s="241"/>
      <c r="D68" s="241"/>
      <c r="E68" s="242"/>
      <c r="F68" s="2">
        <v>61</v>
      </c>
      <c r="G68" s="127">
        <v>9866271.29</v>
      </c>
      <c r="H68" s="122"/>
      <c r="I68" s="133">
        <f t="shared" si="0"/>
        <v>9866271.29</v>
      </c>
      <c r="J68" s="124">
        <v>30375931.23</v>
      </c>
      <c r="K68" s="122"/>
      <c r="L68" s="134">
        <f t="shared" si="1"/>
        <v>30375931.23</v>
      </c>
      <c r="M68" s="144"/>
      <c r="N68" s="144"/>
      <c r="O68" s="144"/>
      <c r="P68" s="144"/>
      <c r="Q68" s="144"/>
    </row>
    <row r="69" spans="1:17" s="63" customFormat="1" ht="21.75" customHeight="1">
      <c r="A69" s="240" t="s">
        <v>316</v>
      </c>
      <c r="B69" s="241"/>
      <c r="C69" s="241"/>
      <c r="D69" s="241"/>
      <c r="E69" s="242"/>
      <c r="F69" s="2">
        <v>62</v>
      </c>
      <c r="G69" s="127">
        <v>654.08</v>
      </c>
      <c r="H69" s="122">
        <v>90968.1</v>
      </c>
      <c r="I69" s="133">
        <f t="shared" si="0"/>
        <v>91622.18000000001</v>
      </c>
      <c r="J69" s="124">
        <v>7.61</v>
      </c>
      <c r="K69" s="122">
        <v>45209.51</v>
      </c>
      <c r="L69" s="134">
        <f t="shared" si="1"/>
        <v>45217.12</v>
      </c>
      <c r="M69" s="144"/>
      <c r="N69" s="144"/>
      <c r="O69" s="144"/>
      <c r="P69" s="144"/>
      <c r="Q69" s="144"/>
    </row>
    <row r="70" spans="1:17" s="63" customFormat="1" ht="21.75" customHeight="1">
      <c r="A70" s="262" t="s">
        <v>317</v>
      </c>
      <c r="B70" s="263"/>
      <c r="C70" s="263"/>
      <c r="D70" s="241"/>
      <c r="E70" s="242"/>
      <c r="F70" s="2">
        <v>63</v>
      </c>
      <c r="G70" s="127"/>
      <c r="H70" s="122"/>
      <c r="I70" s="133">
        <f t="shared" si="0"/>
        <v>0</v>
      </c>
      <c r="J70" s="124"/>
      <c r="K70" s="122"/>
      <c r="L70" s="134">
        <f t="shared" si="1"/>
        <v>0</v>
      </c>
      <c r="M70" s="144"/>
      <c r="N70" s="144"/>
      <c r="O70" s="144"/>
      <c r="P70" s="144"/>
      <c r="Q70" s="144"/>
    </row>
    <row r="71" spans="1:17" s="63" customFormat="1" ht="21.75" customHeight="1">
      <c r="A71" s="262" t="s">
        <v>318</v>
      </c>
      <c r="B71" s="263"/>
      <c r="C71" s="263"/>
      <c r="D71" s="241"/>
      <c r="E71" s="242"/>
      <c r="F71" s="2">
        <v>64</v>
      </c>
      <c r="G71" s="127">
        <v>10081.74</v>
      </c>
      <c r="H71" s="122">
        <v>5266972.98</v>
      </c>
      <c r="I71" s="133">
        <f t="shared" si="0"/>
        <v>5277054.720000001</v>
      </c>
      <c r="J71" s="124">
        <v>3410.48</v>
      </c>
      <c r="K71" s="122">
        <v>1760005.45</v>
      </c>
      <c r="L71" s="134">
        <f t="shared" si="1"/>
        <v>1763415.93</v>
      </c>
      <c r="M71" s="144"/>
      <c r="N71" s="144"/>
      <c r="O71" s="144"/>
      <c r="P71" s="144"/>
      <c r="Q71" s="144"/>
    </row>
    <row r="72" spans="1:17" s="63" customFormat="1" ht="21.75" customHeight="1">
      <c r="A72" s="262" t="s">
        <v>361</v>
      </c>
      <c r="B72" s="263"/>
      <c r="C72" s="263"/>
      <c r="D72" s="241"/>
      <c r="E72" s="242"/>
      <c r="F72" s="2">
        <v>65</v>
      </c>
      <c r="G72" s="125">
        <f>G73+G74+G75</f>
        <v>32454169.81</v>
      </c>
      <c r="H72" s="136">
        <f>H73+H74+H75</f>
        <v>33809231.41</v>
      </c>
      <c r="I72" s="133">
        <f t="shared" si="0"/>
        <v>66263401.22</v>
      </c>
      <c r="J72" s="125">
        <f>J73+J74+J75</f>
        <v>36659791.85</v>
      </c>
      <c r="K72" s="136">
        <f>K73+K74+K75</f>
        <v>38696784.87</v>
      </c>
      <c r="L72" s="134">
        <f t="shared" si="1"/>
        <v>75356576.72</v>
      </c>
      <c r="M72" s="144"/>
      <c r="N72" s="144"/>
      <c r="O72" s="144"/>
      <c r="P72" s="144"/>
      <c r="Q72" s="144"/>
    </row>
    <row r="73" spans="1:17" s="63" customFormat="1" ht="21.75" customHeight="1">
      <c r="A73" s="240" t="s">
        <v>319</v>
      </c>
      <c r="B73" s="241"/>
      <c r="C73" s="241"/>
      <c r="D73" s="241"/>
      <c r="E73" s="242"/>
      <c r="F73" s="2">
        <v>66</v>
      </c>
      <c r="G73" s="127">
        <v>32410583.4</v>
      </c>
      <c r="H73" s="122">
        <v>21935287.72</v>
      </c>
      <c r="I73" s="133">
        <f t="shared" si="0"/>
        <v>54345871.12</v>
      </c>
      <c r="J73" s="124">
        <v>36628471.59</v>
      </c>
      <c r="K73" s="122">
        <v>27714433.22</v>
      </c>
      <c r="L73" s="134">
        <f t="shared" si="1"/>
        <v>64342904.81</v>
      </c>
      <c r="M73" s="144"/>
      <c r="N73" s="144"/>
      <c r="O73" s="144"/>
      <c r="P73" s="144"/>
      <c r="Q73" s="144"/>
    </row>
    <row r="74" spans="1:17" s="63" customFormat="1" ht="21.75" customHeight="1">
      <c r="A74" s="240" t="s">
        <v>320</v>
      </c>
      <c r="B74" s="241"/>
      <c r="C74" s="241"/>
      <c r="D74" s="241"/>
      <c r="E74" s="242"/>
      <c r="F74" s="2">
        <v>67</v>
      </c>
      <c r="G74" s="139"/>
      <c r="H74" s="122"/>
      <c r="I74" s="133">
        <f t="shared" si="0"/>
        <v>0</v>
      </c>
      <c r="J74" s="140"/>
      <c r="K74" s="122"/>
      <c r="L74" s="134">
        <f t="shared" si="1"/>
        <v>0</v>
      </c>
      <c r="M74" s="144"/>
      <c r="N74" s="144"/>
      <c r="O74" s="144"/>
      <c r="P74" s="144"/>
      <c r="Q74" s="144"/>
    </row>
    <row r="75" spans="1:17" s="63" customFormat="1" ht="21.75" customHeight="1">
      <c r="A75" s="240" t="s">
        <v>326</v>
      </c>
      <c r="B75" s="241"/>
      <c r="C75" s="241"/>
      <c r="D75" s="241"/>
      <c r="E75" s="242"/>
      <c r="F75" s="2">
        <v>68</v>
      </c>
      <c r="G75" s="127">
        <v>43586.41</v>
      </c>
      <c r="H75" s="122">
        <v>11873943.69</v>
      </c>
      <c r="I75" s="133">
        <f t="shared" si="0"/>
        <v>11917530.1</v>
      </c>
      <c r="J75" s="124">
        <v>31320.26</v>
      </c>
      <c r="K75" s="122">
        <v>10982351.65</v>
      </c>
      <c r="L75" s="134">
        <f t="shared" si="1"/>
        <v>11013671.91</v>
      </c>
      <c r="M75" s="144"/>
      <c r="N75" s="144"/>
      <c r="O75" s="144"/>
      <c r="P75" s="144"/>
      <c r="Q75" s="144"/>
    </row>
    <row r="76" spans="1:17" s="63" customFormat="1" ht="21.75" customHeight="1">
      <c r="A76" s="262" t="s">
        <v>362</v>
      </c>
      <c r="B76" s="263"/>
      <c r="C76" s="263"/>
      <c r="D76" s="241"/>
      <c r="E76" s="242"/>
      <c r="F76" s="2">
        <v>69</v>
      </c>
      <c r="G76" s="125">
        <f>G8+G11+G14+G18+G44+G45+G53+G56+G65+G72</f>
        <v>2177773092.8599997</v>
      </c>
      <c r="H76" s="136">
        <f>H8+H11+H14+H18+H44+H45+H53+H56+H65+H72</f>
        <v>5747227899.64</v>
      </c>
      <c r="I76" s="133">
        <f>+G76+H76</f>
        <v>7925000992.5</v>
      </c>
      <c r="J76" s="125">
        <f>J8+J11+J14+J18+J44+J45+J53+J56+J65+J72</f>
        <v>2320015496.9</v>
      </c>
      <c r="K76" s="136">
        <f>K8+K11+K14+K18+K44+K45+K53+K56+K65+K72</f>
        <v>5973792735.379999</v>
      </c>
      <c r="L76" s="134">
        <f>+J76+K76</f>
        <v>8293808232.279999</v>
      </c>
      <c r="M76" s="144"/>
      <c r="N76" s="144"/>
      <c r="O76" s="144"/>
      <c r="P76" s="144"/>
      <c r="Q76" s="144"/>
    </row>
    <row r="77" spans="1:17" s="63" customFormat="1" ht="21.75" customHeight="1">
      <c r="A77" s="264" t="s">
        <v>33</v>
      </c>
      <c r="B77" s="265"/>
      <c r="C77" s="265"/>
      <c r="D77" s="266"/>
      <c r="E77" s="267"/>
      <c r="F77" s="8">
        <v>70</v>
      </c>
      <c r="G77" s="141">
        <v>82647220</v>
      </c>
      <c r="H77" s="142">
        <v>1112471074.84</v>
      </c>
      <c r="I77" s="133">
        <f>+G77+H77</f>
        <v>1195118294.84</v>
      </c>
      <c r="J77" s="143"/>
      <c r="K77" s="142">
        <v>1177771285.45</v>
      </c>
      <c r="L77" s="134">
        <f>+J77+K77</f>
        <v>1177771285.45</v>
      </c>
      <c r="M77" s="144"/>
      <c r="N77" s="144"/>
      <c r="O77" s="144"/>
      <c r="P77" s="144"/>
      <c r="Q77" s="144"/>
    </row>
    <row r="78" spans="1:15" s="63" customFormat="1" ht="21.75" customHeight="1">
      <c r="A78" s="268" t="s">
        <v>193</v>
      </c>
      <c r="B78" s="269"/>
      <c r="C78" s="269"/>
      <c r="D78" s="269"/>
      <c r="E78" s="269"/>
      <c r="F78" s="269"/>
      <c r="G78" s="269"/>
      <c r="H78" s="269"/>
      <c r="I78" s="269"/>
      <c r="J78" s="269"/>
      <c r="K78" s="269"/>
      <c r="L78" s="270"/>
      <c r="M78" s="144"/>
      <c r="N78" s="144"/>
      <c r="O78" s="144"/>
    </row>
    <row r="79" spans="1:18" s="63" customFormat="1" ht="21.75" customHeight="1">
      <c r="A79" s="250" t="s">
        <v>363</v>
      </c>
      <c r="B79" s="251"/>
      <c r="C79" s="251"/>
      <c r="D79" s="271"/>
      <c r="E79" s="272"/>
      <c r="F79" s="59">
        <v>71</v>
      </c>
      <c r="G79" s="125">
        <f>G80+G84+G85+G89+G93+G96</f>
        <v>149849086.78</v>
      </c>
      <c r="H79" s="179">
        <f>H80+H84+H85+H89+H93+H96</f>
        <v>1251465052.98</v>
      </c>
      <c r="I79" s="135">
        <v>1401314139.76</v>
      </c>
      <c r="J79" s="125">
        <f>J80+J84+J85+J89+J93+J96</f>
        <v>153793344.14999998</v>
      </c>
      <c r="K79" s="179">
        <f>K80+K84+K85+K89+K93+K96</f>
        <v>1711684604.3500001</v>
      </c>
      <c r="L79" s="135">
        <v>1865477948.5</v>
      </c>
      <c r="M79" s="144"/>
      <c r="N79" s="144"/>
      <c r="O79" s="144"/>
      <c r="P79" s="144"/>
      <c r="Q79" s="144"/>
      <c r="R79" s="144"/>
    </row>
    <row r="80" spans="1:18" s="63" customFormat="1" ht="21.75" customHeight="1">
      <c r="A80" s="262" t="s">
        <v>364</v>
      </c>
      <c r="B80" s="263"/>
      <c r="C80" s="263"/>
      <c r="D80" s="241"/>
      <c r="E80" s="242"/>
      <c r="F80" s="2">
        <v>72</v>
      </c>
      <c r="G80" s="125">
        <f>G81+G82+G83</f>
        <v>44288720</v>
      </c>
      <c r="H80" s="136">
        <f>H81+H82+H83</f>
        <v>398598480</v>
      </c>
      <c r="I80" s="135">
        <v>442887200</v>
      </c>
      <c r="J80" s="125">
        <f>J81+J82+J83</f>
        <v>44288720</v>
      </c>
      <c r="K80" s="136">
        <f>K81+K82+K83</f>
        <v>557287080</v>
      </c>
      <c r="L80" s="135">
        <v>601575800</v>
      </c>
      <c r="M80" s="144"/>
      <c r="N80" s="144"/>
      <c r="O80" s="144"/>
      <c r="P80" s="144"/>
      <c r="Q80" s="144"/>
      <c r="R80" s="144"/>
    </row>
    <row r="81" spans="1:18" s="63" customFormat="1" ht="21.75" customHeight="1">
      <c r="A81" s="240" t="s">
        <v>34</v>
      </c>
      <c r="B81" s="241"/>
      <c r="C81" s="241"/>
      <c r="D81" s="241"/>
      <c r="E81" s="242"/>
      <c r="F81" s="2">
        <v>73</v>
      </c>
      <c r="G81" s="171">
        <v>44288720</v>
      </c>
      <c r="H81" s="65">
        <v>386348480</v>
      </c>
      <c r="I81" s="175">
        <v>430637200</v>
      </c>
      <c r="J81" s="171">
        <v>44288720</v>
      </c>
      <c r="K81" s="65">
        <v>545037080</v>
      </c>
      <c r="L81" s="175">
        <v>589325800</v>
      </c>
      <c r="M81" s="144"/>
      <c r="N81" s="144"/>
      <c r="O81" s="144"/>
      <c r="P81" s="144"/>
      <c r="Q81" s="144"/>
      <c r="R81" s="144"/>
    </row>
    <row r="82" spans="1:18" s="63" customFormat="1" ht="21.75" customHeight="1">
      <c r="A82" s="240" t="s">
        <v>35</v>
      </c>
      <c r="B82" s="241"/>
      <c r="C82" s="241"/>
      <c r="D82" s="241"/>
      <c r="E82" s="242"/>
      <c r="F82" s="2">
        <v>74</v>
      </c>
      <c r="G82" s="171"/>
      <c r="H82" s="65">
        <v>12250000</v>
      </c>
      <c r="I82" s="175">
        <v>12250000</v>
      </c>
      <c r="J82" s="171"/>
      <c r="K82" s="65">
        <v>12250000</v>
      </c>
      <c r="L82" s="175">
        <v>12250000</v>
      </c>
      <c r="M82" s="144"/>
      <c r="N82" s="144"/>
      <c r="O82" s="144"/>
      <c r="P82" s="144"/>
      <c r="Q82" s="144"/>
      <c r="R82" s="144"/>
    </row>
    <row r="83" spans="1:18" s="63" customFormat="1" ht="21.75" customHeight="1">
      <c r="A83" s="240" t="s">
        <v>36</v>
      </c>
      <c r="B83" s="241"/>
      <c r="C83" s="241"/>
      <c r="D83" s="241"/>
      <c r="E83" s="242"/>
      <c r="F83" s="2">
        <v>75</v>
      </c>
      <c r="G83" s="171"/>
      <c r="H83" s="65"/>
      <c r="I83" s="175">
        <v>0</v>
      </c>
      <c r="J83" s="171"/>
      <c r="K83" s="65"/>
      <c r="L83" s="175">
        <v>0</v>
      </c>
      <c r="M83" s="144"/>
      <c r="N83" s="144"/>
      <c r="O83" s="144"/>
      <c r="P83" s="144"/>
      <c r="Q83" s="144"/>
      <c r="R83" s="144"/>
    </row>
    <row r="84" spans="1:18" s="63" customFormat="1" ht="21.75" customHeight="1">
      <c r="A84" s="262" t="s">
        <v>37</v>
      </c>
      <c r="B84" s="263"/>
      <c r="C84" s="263"/>
      <c r="D84" s="241"/>
      <c r="E84" s="242"/>
      <c r="F84" s="2">
        <v>76</v>
      </c>
      <c r="G84" s="125"/>
      <c r="H84" s="136"/>
      <c r="I84" s="135">
        <v>0</v>
      </c>
      <c r="J84" s="125"/>
      <c r="K84" s="136">
        <v>681482525.25</v>
      </c>
      <c r="L84" s="135">
        <v>681482525.25</v>
      </c>
      <c r="M84" s="144"/>
      <c r="N84" s="144"/>
      <c r="O84" s="144"/>
      <c r="P84" s="144"/>
      <c r="Q84" s="144"/>
      <c r="R84" s="144"/>
    </row>
    <row r="85" spans="1:18" s="63" customFormat="1" ht="21.75" customHeight="1">
      <c r="A85" s="262" t="s">
        <v>365</v>
      </c>
      <c r="B85" s="263"/>
      <c r="C85" s="263"/>
      <c r="D85" s="241"/>
      <c r="E85" s="242"/>
      <c r="F85" s="2">
        <v>77</v>
      </c>
      <c r="G85" s="125">
        <f>G86+G87+G88</f>
        <v>1997912.85</v>
      </c>
      <c r="H85" s="136">
        <f>H86+H87+H88</f>
        <v>134841367.38</v>
      </c>
      <c r="I85" s="135">
        <v>136839280.23</v>
      </c>
      <c r="J85" s="125">
        <f>J86+J87+J88</f>
        <v>10398212.96</v>
      </c>
      <c r="K85" s="136">
        <f>K86+K87+K88</f>
        <v>161183135.18</v>
      </c>
      <c r="L85" s="135">
        <v>171581348.14000002</v>
      </c>
      <c r="M85" s="144"/>
      <c r="N85" s="144"/>
      <c r="O85" s="144"/>
      <c r="P85" s="144"/>
      <c r="Q85" s="144"/>
      <c r="R85" s="144"/>
    </row>
    <row r="86" spans="1:18" s="63" customFormat="1" ht="21.75" customHeight="1">
      <c r="A86" s="240" t="s">
        <v>38</v>
      </c>
      <c r="B86" s="241"/>
      <c r="C86" s="241"/>
      <c r="D86" s="241"/>
      <c r="E86" s="242"/>
      <c r="F86" s="2">
        <v>78</v>
      </c>
      <c r="G86" s="171">
        <v>0</v>
      </c>
      <c r="H86" s="65">
        <v>127566230.84</v>
      </c>
      <c r="I86" s="175">
        <v>127566230.84</v>
      </c>
      <c r="J86" s="171"/>
      <c r="K86" s="65">
        <v>63831733.82</v>
      </c>
      <c r="L86" s="175">
        <v>63831733.82</v>
      </c>
      <c r="M86" s="144"/>
      <c r="N86" s="144"/>
      <c r="O86" s="144"/>
      <c r="P86" s="144"/>
      <c r="Q86" s="144"/>
      <c r="R86" s="144"/>
    </row>
    <row r="87" spans="1:18" s="63" customFormat="1" ht="21.75" customHeight="1">
      <c r="A87" s="240" t="s">
        <v>39</v>
      </c>
      <c r="B87" s="241"/>
      <c r="C87" s="241"/>
      <c r="D87" s="241"/>
      <c r="E87" s="242"/>
      <c r="F87" s="2">
        <v>79</v>
      </c>
      <c r="G87" s="171">
        <v>1997912.85</v>
      </c>
      <c r="H87" s="65">
        <v>7275136.54</v>
      </c>
      <c r="I87" s="175">
        <v>9273049.39</v>
      </c>
      <c r="J87" s="171">
        <v>10398212.96</v>
      </c>
      <c r="K87" s="65">
        <v>97351401.36</v>
      </c>
      <c r="L87" s="175">
        <v>107749614.32</v>
      </c>
      <c r="M87" s="144"/>
      <c r="N87" s="144"/>
      <c r="O87" s="144"/>
      <c r="P87" s="144"/>
      <c r="Q87" s="144"/>
      <c r="R87" s="144"/>
    </row>
    <row r="88" spans="1:18" s="63" customFormat="1" ht="21.75" customHeight="1">
      <c r="A88" s="240" t="s">
        <v>40</v>
      </c>
      <c r="B88" s="241"/>
      <c r="C88" s="241"/>
      <c r="D88" s="241"/>
      <c r="E88" s="242"/>
      <c r="F88" s="2">
        <v>80</v>
      </c>
      <c r="G88" s="171">
        <v>0</v>
      </c>
      <c r="H88" s="65">
        <v>0</v>
      </c>
      <c r="I88" s="175">
        <v>0</v>
      </c>
      <c r="J88" s="171"/>
      <c r="K88" s="65"/>
      <c r="L88" s="175">
        <v>0</v>
      </c>
      <c r="M88" s="144"/>
      <c r="N88" s="144"/>
      <c r="O88" s="144"/>
      <c r="P88" s="144"/>
      <c r="Q88" s="144"/>
      <c r="R88" s="144"/>
    </row>
    <row r="89" spans="1:18" s="63" customFormat="1" ht="21.75" customHeight="1">
      <c r="A89" s="262" t="s">
        <v>366</v>
      </c>
      <c r="B89" s="263"/>
      <c r="C89" s="263"/>
      <c r="D89" s="241"/>
      <c r="E89" s="242"/>
      <c r="F89" s="2">
        <v>81</v>
      </c>
      <c r="G89" s="125">
        <f>G90+G91+G92</f>
        <v>81746348.12</v>
      </c>
      <c r="H89" s="136">
        <f>H90+H91+H92</f>
        <v>426943384.86</v>
      </c>
      <c r="I89" s="135">
        <v>508689732.98</v>
      </c>
      <c r="J89" s="125">
        <f>J90+J91+J92</f>
        <v>83803429.92</v>
      </c>
      <c r="K89" s="136">
        <f>K90+K91+K92</f>
        <v>429203401.87</v>
      </c>
      <c r="L89" s="135">
        <v>513006831.79</v>
      </c>
      <c r="M89" s="144"/>
      <c r="N89" s="144"/>
      <c r="O89" s="144"/>
      <c r="P89" s="144"/>
      <c r="Q89" s="144"/>
      <c r="R89" s="144"/>
    </row>
    <row r="90" spans="1:18" s="63" customFormat="1" ht="21.75" customHeight="1">
      <c r="A90" s="240" t="s">
        <v>41</v>
      </c>
      <c r="B90" s="241"/>
      <c r="C90" s="241"/>
      <c r="D90" s="241"/>
      <c r="E90" s="242"/>
      <c r="F90" s="2">
        <v>82</v>
      </c>
      <c r="G90" s="171">
        <v>721928.73</v>
      </c>
      <c r="H90" s="65">
        <v>22853579.17</v>
      </c>
      <c r="I90" s="175">
        <v>23575507.900000002</v>
      </c>
      <c r="J90" s="171">
        <v>721928.73</v>
      </c>
      <c r="K90" s="65">
        <v>22853579.17</v>
      </c>
      <c r="L90" s="175">
        <v>23575507.900000002</v>
      </c>
      <c r="M90" s="144"/>
      <c r="N90" s="144"/>
      <c r="O90" s="144"/>
      <c r="P90" s="144"/>
      <c r="Q90" s="144"/>
      <c r="R90" s="144"/>
    </row>
    <row r="91" spans="1:18" s="63" customFormat="1" ht="21.75" customHeight="1">
      <c r="A91" s="240" t="s">
        <v>42</v>
      </c>
      <c r="B91" s="241"/>
      <c r="C91" s="241"/>
      <c r="D91" s="241"/>
      <c r="E91" s="242"/>
      <c r="F91" s="2">
        <v>83</v>
      </c>
      <c r="G91" s="171">
        <v>5524419.39</v>
      </c>
      <c r="H91" s="65">
        <v>137378978.29</v>
      </c>
      <c r="I91" s="175">
        <v>142903397.67999998</v>
      </c>
      <c r="J91" s="171">
        <v>7581501.19</v>
      </c>
      <c r="K91" s="65">
        <v>139638995.3</v>
      </c>
      <c r="L91" s="175">
        <v>147220496.49</v>
      </c>
      <c r="M91" s="144"/>
      <c r="N91" s="144"/>
      <c r="O91" s="144"/>
      <c r="P91" s="144"/>
      <c r="Q91" s="144"/>
      <c r="R91" s="144"/>
    </row>
    <row r="92" spans="1:18" s="63" customFormat="1" ht="21.75" customHeight="1">
      <c r="A92" s="240" t="s">
        <v>43</v>
      </c>
      <c r="B92" s="241"/>
      <c r="C92" s="241"/>
      <c r="D92" s="241"/>
      <c r="E92" s="242"/>
      <c r="F92" s="2">
        <v>84</v>
      </c>
      <c r="G92" s="171">
        <v>75500000</v>
      </c>
      <c r="H92" s="65">
        <v>266710827.4</v>
      </c>
      <c r="I92" s="175">
        <v>342210827.4</v>
      </c>
      <c r="J92" s="171">
        <v>75500000</v>
      </c>
      <c r="K92" s="65">
        <v>266710827.4</v>
      </c>
      <c r="L92" s="175">
        <v>342210827.4</v>
      </c>
      <c r="M92" s="144"/>
      <c r="N92" s="144"/>
      <c r="O92" s="144"/>
      <c r="P92" s="144"/>
      <c r="Q92" s="144"/>
      <c r="R92" s="144"/>
    </row>
    <row r="93" spans="1:18" s="63" customFormat="1" ht="21.75" customHeight="1">
      <c r="A93" s="262" t="s">
        <v>367</v>
      </c>
      <c r="B93" s="263"/>
      <c r="C93" s="263"/>
      <c r="D93" s="241"/>
      <c r="E93" s="242"/>
      <c r="F93" s="2">
        <v>85</v>
      </c>
      <c r="G93" s="125">
        <f>G94+G95</f>
        <v>13587778.63</v>
      </c>
      <c r="H93" s="136">
        <f>H94+H95</f>
        <v>530506526.97</v>
      </c>
      <c r="I93" s="135">
        <v>544094305.6</v>
      </c>
      <c r="J93" s="125">
        <f>J94+J95</f>
        <v>19759024.01</v>
      </c>
      <c r="K93" s="136">
        <f>K94+K95</f>
        <v>290917509.29</v>
      </c>
      <c r="L93" s="135">
        <v>310676533.3</v>
      </c>
      <c r="M93" s="144"/>
      <c r="N93" s="144"/>
      <c r="O93" s="144"/>
      <c r="P93" s="144"/>
      <c r="Q93" s="144"/>
      <c r="R93" s="144"/>
    </row>
    <row r="94" spans="1:18" s="63" customFormat="1" ht="21.75" customHeight="1">
      <c r="A94" s="240" t="s">
        <v>4</v>
      </c>
      <c r="B94" s="241"/>
      <c r="C94" s="241"/>
      <c r="D94" s="241"/>
      <c r="E94" s="242"/>
      <c r="F94" s="2">
        <v>86</v>
      </c>
      <c r="G94" s="171">
        <v>13587778.63</v>
      </c>
      <c r="H94" s="65">
        <v>530506526.97</v>
      </c>
      <c r="I94" s="175">
        <v>544094305.6</v>
      </c>
      <c r="J94" s="171">
        <v>19759024.01</v>
      </c>
      <c r="K94" s="65">
        <v>290917509.29</v>
      </c>
      <c r="L94" s="175">
        <v>310676533.3</v>
      </c>
      <c r="M94" s="144"/>
      <c r="N94" s="144"/>
      <c r="O94" s="144"/>
      <c r="P94" s="144"/>
      <c r="Q94" s="144"/>
      <c r="R94" s="144"/>
    </row>
    <row r="95" spans="1:18" s="63" customFormat="1" ht="21.75" customHeight="1">
      <c r="A95" s="240" t="s">
        <v>204</v>
      </c>
      <c r="B95" s="241"/>
      <c r="C95" s="241"/>
      <c r="D95" s="241"/>
      <c r="E95" s="242"/>
      <c r="F95" s="2">
        <v>87</v>
      </c>
      <c r="G95" s="171">
        <v>0</v>
      </c>
      <c r="H95" s="65">
        <v>0</v>
      </c>
      <c r="I95" s="175">
        <v>0</v>
      </c>
      <c r="J95" s="171">
        <v>0</v>
      </c>
      <c r="K95" s="65">
        <v>0</v>
      </c>
      <c r="L95" s="175">
        <v>0</v>
      </c>
      <c r="M95" s="144"/>
      <c r="N95" s="144"/>
      <c r="O95" s="144"/>
      <c r="P95" s="144"/>
      <c r="Q95" s="144"/>
      <c r="R95" s="144"/>
    </row>
    <row r="96" spans="1:18" s="63" customFormat="1" ht="21.75" customHeight="1">
      <c r="A96" s="262" t="s">
        <v>368</v>
      </c>
      <c r="B96" s="263"/>
      <c r="C96" s="263"/>
      <c r="D96" s="241"/>
      <c r="E96" s="242"/>
      <c r="F96" s="2">
        <v>88</v>
      </c>
      <c r="G96" s="337">
        <f>G97+G98</f>
        <v>8228327.179999997</v>
      </c>
      <c r="H96" s="157">
        <f>H97+H98</f>
        <v>-239424706.23000002</v>
      </c>
      <c r="I96" s="338">
        <v>-231196379.05</v>
      </c>
      <c r="J96" s="337">
        <f>J97+J98</f>
        <v>-4456042.74</v>
      </c>
      <c r="K96" s="157">
        <f>K97+K98</f>
        <v>-408389047.24</v>
      </c>
      <c r="L96" s="338">
        <v>-412845089.98</v>
      </c>
      <c r="M96" s="144"/>
      <c r="N96" s="144"/>
      <c r="O96" s="144"/>
      <c r="P96" s="144"/>
      <c r="Q96" s="144"/>
      <c r="R96" s="144"/>
    </row>
    <row r="97" spans="1:18" s="63" customFormat="1" ht="21.75" customHeight="1">
      <c r="A97" s="240" t="s">
        <v>205</v>
      </c>
      <c r="B97" s="241"/>
      <c r="C97" s="241"/>
      <c r="D97" s="241"/>
      <c r="E97" s="242"/>
      <c r="F97" s="2">
        <v>89</v>
      </c>
      <c r="G97" s="171">
        <v>8228327.179999997</v>
      </c>
      <c r="H97" s="65"/>
      <c r="I97" s="175">
        <v>8228327.179999997</v>
      </c>
      <c r="J97" s="171"/>
      <c r="K97" s="65"/>
      <c r="L97" s="175">
        <v>0</v>
      </c>
      <c r="M97" s="144"/>
      <c r="N97" s="144"/>
      <c r="O97" s="144"/>
      <c r="P97" s="144"/>
      <c r="Q97" s="144"/>
      <c r="R97" s="144"/>
    </row>
    <row r="98" spans="1:18" s="63" customFormat="1" ht="21.75" customHeight="1">
      <c r="A98" s="240" t="s">
        <v>263</v>
      </c>
      <c r="B98" s="241"/>
      <c r="C98" s="241"/>
      <c r="D98" s="241"/>
      <c r="E98" s="242"/>
      <c r="F98" s="2">
        <v>90</v>
      </c>
      <c r="G98" s="171">
        <v>0</v>
      </c>
      <c r="H98" s="65">
        <v>-239424706.23000002</v>
      </c>
      <c r="I98" s="175">
        <v>-239424706.23000002</v>
      </c>
      <c r="J98" s="171">
        <v>-4456042.74</v>
      </c>
      <c r="K98" s="65">
        <v>-408389047.24</v>
      </c>
      <c r="L98" s="175">
        <v>-412845089.98</v>
      </c>
      <c r="M98" s="144"/>
      <c r="N98" s="144"/>
      <c r="O98" s="144"/>
      <c r="P98" s="144"/>
      <c r="Q98" s="144"/>
      <c r="R98" s="144"/>
    </row>
    <row r="99" spans="1:18" s="63" customFormat="1" ht="21.75" customHeight="1">
      <c r="A99" s="262" t="s">
        <v>264</v>
      </c>
      <c r="B99" s="263"/>
      <c r="C99" s="263"/>
      <c r="D99" s="241"/>
      <c r="E99" s="242"/>
      <c r="F99" s="2">
        <v>91</v>
      </c>
      <c r="G99" s="171"/>
      <c r="H99" s="65"/>
      <c r="I99" s="175">
        <v>0</v>
      </c>
      <c r="J99" s="171"/>
      <c r="K99" s="65"/>
      <c r="L99" s="175">
        <v>0</v>
      </c>
      <c r="M99" s="144"/>
      <c r="N99" s="144"/>
      <c r="O99" s="144"/>
      <c r="P99" s="144"/>
      <c r="Q99" s="144"/>
      <c r="R99" s="144"/>
    </row>
    <row r="100" spans="1:18" s="63" customFormat="1" ht="21.75" customHeight="1">
      <c r="A100" s="262" t="s">
        <v>369</v>
      </c>
      <c r="B100" s="263"/>
      <c r="C100" s="263"/>
      <c r="D100" s="241"/>
      <c r="E100" s="242"/>
      <c r="F100" s="2">
        <v>92</v>
      </c>
      <c r="G100" s="125">
        <f>SUM(G101:G106)</f>
        <v>1985322093.02</v>
      </c>
      <c r="H100" s="136">
        <f>SUM(H101:H106)</f>
        <v>3645296554.7200003</v>
      </c>
      <c r="I100" s="135">
        <v>5630618647.74</v>
      </c>
      <c r="J100" s="125">
        <f>SUM(J101:J106)</f>
        <v>2102145886.62</v>
      </c>
      <c r="K100" s="136">
        <f>SUM(K101:K106)</f>
        <v>3580383578.51</v>
      </c>
      <c r="L100" s="135">
        <v>5682529465.13</v>
      </c>
      <c r="M100" s="144"/>
      <c r="N100" s="144"/>
      <c r="O100" s="144"/>
      <c r="P100" s="144"/>
      <c r="Q100" s="144"/>
      <c r="R100" s="144"/>
    </row>
    <row r="101" spans="1:18" s="63" customFormat="1" ht="21.75" customHeight="1">
      <c r="A101" s="240" t="s">
        <v>206</v>
      </c>
      <c r="B101" s="241"/>
      <c r="C101" s="241"/>
      <c r="D101" s="241"/>
      <c r="E101" s="242"/>
      <c r="F101" s="2">
        <v>93</v>
      </c>
      <c r="G101" s="171">
        <v>2752715.21</v>
      </c>
      <c r="H101" s="65">
        <v>932736360.05</v>
      </c>
      <c r="I101" s="175">
        <v>935489075.26</v>
      </c>
      <c r="J101" s="171">
        <v>2607290.52</v>
      </c>
      <c r="K101" s="65">
        <v>810227910.15</v>
      </c>
      <c r="L101" s="175">
        <v>812835200.67</v>
      </c>
      <c r="M101" s="144"/>
      <c r="N101" s="144"/>
      <c r="O101" s="144"/>
      <c r="P101" s="144"/>
      <c r="Q101" s="144"/>
      <c r="R101" s="144"/>
    </row>
    <row r="102" spans="1:18" s="63" customFormat="1" ht="21.75" customHeight="1">
      <c r="A102" s="240" t="s">
        <v>207</v>
      </c>
      <c r="B102" s="241"/>
      <c r="C102" s="241"/>
      <c r="D102" s="241"/>
      <c r="E102" s="242"/>
      <c r="F102" s="2">
        <v>94</v>
      </c>
      <c r="G102" s="171">
        <v>1955270395.07</v>
      </c>
      <c r="H102" s="65"/>
      <c r="I102" s="175">
        <v>1955270395.07</v>
      </c>
      <c r="J102" s="171">
        <v>2071853669.1</v>
      </c>
      <c r="K102" s="65"/>
      <c r="L102" s="175">
        <v>2071853669.1</v>
      </c>
      <c r="M102" s="144"/>
      <c r="N102" s="144"/>
      <c r="O102" s="144"/>
      <c r="P102" s="144"/>
      <c r="Q102" s="144"/>
      <c r="R102" s="144"/>
    </row>
    <row r="103" spans="1:18" s="63" customFormat="1" ht="21.75" customHeight="1">
      <c r="A103" s="240" t="s">
        <v>208</v>
      </c>
      <c r="B103" s="241"/>
      <c r="C103" s="241"/>
      <c r="D103" s="241"/>
      <c r="E103" s="242"/>
      <c r="F103" s="2">
        <v>95</v>
      </c>
      <c r="G103" s="171">
        <v>27298982.74</v>
      </c>
      <c r="H103" s="65">
        <v>2665161559.67</v>
      </c>
      <c r="I103" s="175">
        <v>2692460542.41</v>
      </c>
      <c r="J103" s="171">
        <v>27684927</v>
      </c>
      <c r="K103" s="65">
        <v>2673429429.36</v>
      </c>
      <c r="L103" s="175">
        <v>2701114356.36</v>
      </c>
      <c r="M103" s="144"/>
      <c r="N103" s="144"/>
      <c r="O103" s="144"/>
      <c r="P103" s="144"/>
      <c r="Q103" s="144"/>
      <c r="R103" s="144"/>
    </row>
    <row r="104" spans="1:18" s="63" customFormat="1" ht="21.75" customHeight="1">
      <c r="A104" s="240" t="s">
        <v>166</v>
      </c>
      <c r="B104" s="241"/>
      <c r="C104" s="241"/>
      <c r="D104" s="241"/>
      <c r="E104" s="242"/>
      <c r="F104" s="2">
        <v>96</v>
      </c>
      <c r="G104" s="171"/>
      <c r="H104" s="65"/>
      <c r="I104" s="175">
        <v>0</v>
      </c>
      <c r="J104" s="171"/>
      <c r="K104" s="65"/>
      <c r="L104" s="175">
        <v>0</v>
      </c>
      <c r="M104" s="144"/>
      <c r="N104" s="144"/>
      <c r="O104" s="144"/>
      <c r="P104" s="144"/>
      <c r="Q104" s="144"/>
      <c r="R104" s="144"/>
    </row>
    <row r="105" spans="1:18" s="63" customFormat="1" ht="21.75" customHeight="1">
      <c r="A105" s="240" t="s">
        <v>265</v>
      </c>
      <c r="B105" s="241"/>
      <c r="C105" s="241"/>
      <c r="D105" s="241"/>
      <c r="E105" s="242"/>
      <c r="F105" s="2">
        <v>97</v>
      </c>
      <c r="G105" s="171"/>
      <c r="H105" s="65">
        <v>3571635</v>
      </c>
      <c r="I105" s="175">
        <v>3571635</v>
      </c>
      <c r="J105" s="171"/>
      <c r="K105" s="65">
        <v>4326239</v>
      </c>
      <c r="L105" s="175">
        <v>4326239</v>
      </c>
      <c r="M105" s="144"/>
      <c r="N105" s="144"/>
      <c r="O105" s="144"/>
      <c r="P105" s="144"/>
      <c r="Q105" s="144"/>
      <c r="R105" s="144"/>
    </row>
    <row r="106" spans="1:18" s="63" customFormat="1" ht="21.75" customHeight="1">
      <c r="A106" s="240" t="s">
        <v>266</v>
      </c>
      <c r="B106" s="241"/>
      <c r="C106" s="241"/>
      <c r="D106" s="241"/>
      <c r="E106" s="242"/>
      <c r="F106" s="2">
        <v>98</v>
      </c>
      <c r="G106" s="171"/>
      <c r="H106" s="65">
        <v>43827000</v>
      </c>
      <c r="I106" s="175">
        <v>43827000</v>
      </c>
      <c r="J106" s="171"/>
      <c r="K106" s="65">
        <v>92400000</v>
      </c>
      <c r="L106" s="175">
        <v>92400000</v>
      </c>
      <c r="M106" s="144"/>
      <c r="N106" s="144"/>
      <c r="O106" s="144"/>
      <c r="P106" s="144"/>
      <c r="Q106" s="144"/>
      <c r="R106" s="144"/>
    </row>
    <row r="107" spans="1:18" s="63" customFormat="1" ht="21.75" customHeight="1">
      <c r="A107" s="262" t="s">
        <v>267</v>
      </c>
      <c r="B107" s="263"/>
      <c r="C107" s="263"/>
      <c r="D107" s="241"/>
      <c r="E107" s="242"/>
      <c r="F107" s="2">
        <v>99</v>
      </c>
      <c r="G107" s="125">
        <v>8388857.08</v>
      </c>
      <c r="H107" s="136"/>
      <c r="I107" s="135">
        <v>8388857.08</v>
      </c>
      <c r="J107" s="125">
        <v>5311503.01</v>
      </c>
      <c r="K107" s="136"/>
      <c r="L107" s="135">
        <v>5311503.01</v>
      </c>
      <c r="M107" s="144"/>
      <c r="N107" s="144"/>
      <c r="O107" s="144"/>
      <c r="P107" s="144"/>
      <c r="Q107" s="144"/>
      <c r="R107" s="144"/>
    </row>
    <row r="108" spans="1:18" s="63" customFormat="1" ht="21.75" customHeight="1">
      <c r="A108" s="262" t="s">
        <v>370</v>
      </c>
      <c r="B108" s="263"/>
      <c r="C108" s="263"/>
      <c r="D108" s="241"/>
      <c r="E108" s="242"/>
      <c r="F108" s="2">
        <v>100</v>
      </c>
      <c r="G108" s="125">
        <f>G109+G110</f>
        <v>10165273.44</v>
      </c>
      <c r="H108" s="136">
        <f>H109+H110</f>
        <v>104953320.1</v>
      </c>
      <c r="I108" s="135">
        <v>115118593.53999999</v>
      </c>
      <c r="J108" s="125">
        <f>J109+J110</f>
        <v>27210742.74</v>
      </c>
      <c r="K108" s="136">
        <f>K109+K110</f>
        <v>223160325.48999998</v>
      </c>
      <c r="L108" s="135">
        <v>250371068.23</v>
      </c>
      <c r="M108" s="144"/>
      <c r="N108" s="144"/>
      <c r="O108" s="144"/>
      <c r="P108" s="144"/>
      <c r="Q108" s="144"/>
      <c r="R108" s="144"/>
    </row>
    <row r="109" spans="1:18" s="63" customFormat="1" ht="21.75" customHeight="1">
      <c r="A109" s="240" t="s">
        <v>209</v>
      </c>
      <c r="B109" s="241"/>
      <c r="C109" s="241"/>
      <c r="D109" s="241"/>
      <c r="E109" s="242"/>
      <c r="F109" s="2">
        <v>101</v>
      </c>
      <c r="G109" s="171">
        <v>10165273.44</v>
      </c>
      <c r="H109" s="65">
        <v>103072939.30999999</v>
      </c>
      <c r="I109" s="175">
        <v>113238212.74999999</v>
      </c>
      <c r="J109" s="171">
        <v>27210742.74</v>
      </c>
      <c r="K109" s="65">
        <v>221279944.7</v>
      </c>
      <c r="L109" s="175">
        <v>248490687.44</v>
      </c>
      <c r="M109" s="144"/>
      <c r="N109" s="144"/>
      <c r="O109" s="144"/>
      <c r="P109" s="144"/>
      <c r="Q109" s="144"/>
      <c r="R109" s="144"/>
    </row>
    <row r="110" spans="1:18" s="63" customFormat="1" ht="21.75" customHeight="1">
      <c r="A110" s="240" t="s">
        <v>210</v>
      </c>
      <c r="B110" s="241"/>
      <c r="C110" s="241"/>
      <c r="D110" s="241"/>
      <c r="E110" s="242"/>
      <c r="F110" s="2">
        <v>102</v>
      </c>
      <c r="G110" s="171"/>
      <c r="H110" s="65">
        <v>1880380.79</v>
      </c>
      <c r="I110" s="175">
        <v>1880380.79</v>
      </c>
      <c r="J110" s="171"/>
      <c r="K110" s="65">
        <v>1880380.79</v>
      </c>
      <c r="L110" s="175">
        <v>1880380.79</v>
      </c>
      <c r="M110" s="144"/>
      <c r="N110" s="144"/>
      <c r="O110" s="144"/>
      <c r="P110" s="144"/>
      <c r="Q110" s="144"/>
      <c r="R110" s="144"/>
    </row>
    <row r="111" spans="1:18" s="63" customFormat="1" ht="21.75" customHeight="1">
      <c r="A111" s="262" t="s">
        <v>371</v>
      </c>
      <c r="B111" s="263"/>
      <c r="C111" s="263"/>
      <c r="D111" s="241"/>
      <c r="E111" s="242"/>
      <c r="F111" s="2">
        <v>103</v>
      </c>
      <c r="G111" s="125">
        <f>G112+G113</f>
        <v>499478.21</v>
      </c>
      <c r="H111" s="136">
        <f>H112+H113</f>
        <v>39829759.68</v>
      </c>
      <c r="I111" s="135">
        <v>40329237.89</v>
      </c>
      <c r="J111" s="125">
        <f>J112+J113</f>
        <v>3326528.72</v>
      </c>
      <c r="K111" s="136">
        <f>K112+K113</f>
        <v>48427800.580000006</v>
      </c>
      <c r="L111" s="135">
        <v>51754329.300000004</v>
      </c>
      <c r="M111" s="144"/>
      <c r="N111" s="144"/>
      <c r="O111" s="144"/>
      <c r="P111" s="144"/>
      <c r="Q111" s="144"/>
      <c r="R111" s="144"/>
    </row>
    <row r="112" spans="1:18" s="63" customFormat="1" ht="21.75" customHeight="1">
      <c r="A112" s="240" t="s">
        <v>211</v>
      </c>
      <c r="B112" s="241"/>
      <c r="C112" s="241"/>
      <c r="D112" s="241"/>
      <c r="E112" s="242"/>
      <c r="F112" s="2">
        <v>104</v>
      </c>
      <c r="G112" s="171">
        <v>499478.21</v>
      </c>
      <c r="H112" s="65">
        <v>33802302.4</v>
      </c>
      <c r="I112" s="175">
        <v>34301780.61</v>
      </c>
      <c r="J112" s="171">
        <v>3326528.72</v>
      </c>
      <c r="K112" s="65">
        <v>40296906.09</v>
      </c>
      <c r="L112" s="175">
        <v>43623434.81</v>
      </c>
      <c r="M112" s="144"/>
      <c r="N112" s="144"/>
      <c r="O112" s="144"/>
      <c r="P112" s="144"/>
      <c r="Q112" s="144"/>
      <c r="R112" s="144"/>
    </row>
    <row r="113" spans="1:18" s="63" customFormat="1" ht="21.75" customHeight="1">
      <c r="A113" s="240" t="s">
        <v>212</v>
      </c>
      <c r="B113" s="241"/>
      <c r="C113" s="241"/>
      <c r="D113" s="241"/>
      <c r="E113" s="242"/>
      <c r="F113" s="2">
        <v>105</v>
      </c>
      <c r="G113" s="171">
        <v>0</v>
      </c>
      <c r="H113" s="65">
        <v>6027457.28</v>
      </c>
      <c r="I113" s="175">
        <v>6027457.28</v>
      </c>
      <c r="J113" s="171"/>
      <c r="K113" s="65">
        <v>8130894.49</v>
      </c>
      <c r="L113" s="175">
        <v>8130894.49</v>
      </c>
      <c r="M113" s="144"/>
      <c r="N113" s="144"/>
      <c r="O113" s="144"/>
      <c r="P113" s="144"/>
      <c r="Q113" s="144"/>
      <c r="R113" s="144"/>
    </row>
    <row r="114" spans="1:18" s="63" customFormat="1" ht="21.75" customHeight="1">
      <c r="A114" s="262" t="s">
        <v>268</v>
      </c>
      <c r="B114" s="263"/>
      <c r="C114" s="263"/>
      <c r="D114" s="241"/>
      <c r="E114" s="242"/>
      <c r="F114" s="2">
        <v>106</v>
      </c>
      <c r="G114" s="171"/>
      <c r="H114" s="65"/>
      <c r="I114" s="175">
        <v>0</v>
      </c>
      <c r="J114" s="171"/>
      <c r="K114" s="65"/>
      <c r="L114" s="175">
        <v>0</v>
      </c>
      <c r="M114" s="144"/>
      <c r="N114" s="144"/>
      <c r="O114" s="144"/>
      <c r="P114" s="144"/>
      <c r="Q114" s="144"/>
      <c r="R114" s="144"/>
    </row>
    <row r="115" spans="1:18" s="63" customFormat="1" ht="21.75" customHeight="1">
      <c r="A115" s="262" t="s">
        <v>372</v>
      </c>
      <c r="B115" s="263"/>
      <c r="C115" s="263"/>
      <c r="D115" s="241"/>
      <c r="E115" s="242"/>
      <c r="F115" s="2">
        <v>107</v>
      </c>
      <c r="G115" s="125">
        <f>G116+G117+G118</f>
        <v>0</v>
      </c>
      <c r="H115" s="136">
        <f>H116+H117+H118</f>
        <v>350056575.34</v>
      </c>
      <c r="I115" s="135">
        <v>350056575.34</v>
      </c>
      <c r="J115" s="171">
        <f>J116+J117+J118</f>
        <v>0</v>
      </c>
      <c r="K115" s="65">
        <f>K116+K117+K118</f>
        <v>0</v>
      </c>
      <c r="L115" s="175">
        <v>0</v>
      </c>
      <c r="M115" s="144"/>
      <c r="N115" s="144"/>
      <c r="O115" s="144"/>
      <c r="P115" s="144"/>
      <c r="Q115" s="144"/>
      <c r="R115" s="144"/>
    </row>
    <row r="116" spans="1:18" s="63" customFormat="1" ht="21.75" customHeight="1">
      <c r="A116" s="240" t="s">
        <v>194</v>
      </c>
      <c r="B116" s="241"/>
      <c r="C116" s="241"/>
      <c r="D116" s="241"/>
      <c r="E116" s="242"/>
      <c r="F116" s="2">
        <v>108</v>
      </c>
      <c r="G116" s="171"/>
      <c r="H116" s="65">
        <v>350056575.34</v>
      </c>
      <c r="I116" s="175">
        <v>350056575.34</v>
      </c>
      <c r="J116" s="171"/>
      <c r="K116" s="65"/>
      <c r="L116" s="175">
        <v>0</v>
      </c>
      <c r="M116" s="144"/>
      <c r="N116" s="144"/>
      <c r="O116" s="144"/>
      <c r="P116" s="144"/>
      <c r="Q116" s="144"/>
      <c r="R116" s="144"/>
    </row>
    <row r="117" spans="1:18" s="63" customFormat="1" ht="21.75" customHeight="1">
      <c r="A117" s="240" t="s">
        <v>195</v>
      </c>
      <c r="B117" s="241"/>
      <c r="C117" s="241"/>
      <c r="D117" s="241"/>
      <c r="E117" s="242"/>
      <c r="F117" s="2">
        <v>109</v>
      </c>
      <c r="G117" s="171"/>
      <c r="H117" s="65"/>
      <c r="I117" s="175">
        <v>0</v>
      </c>
      <c r="J117" s="171"/>
      <c r="K117" s="65"/>
      <c r="L117" s="175">
        <v>0</v>
      </c>
      <c r="M117" s="144"/>
      <c r="N117" s="144"/>
      <c r="O117" s="144"/>
      <c r="P117" s="144"/>
      <c r="Q117" s="144"/>
      <c r="R117" s="144"/>
    </row>
    <row r="118" spans="1:18" s="63" customFormat="1" ht="21.75" customHeight="1">
      <c r="A118" s="240" t="s">
        <v>196</v>
      </c>
      <c r="B118" s="241"/>
      <c r="C118" s="241"/>
      <c r="D118" s="241"/>
      <c r="E118" s="242"/>
      <c r="F118" s="2">
        <v>110</v>
      </c>
      <c r="G118" s="171"/>
      <c r="H118" s="65"/>
      <c r="I118" s="175">
        <v>0</v>
      </c>
      <c r="J118" s="171"/>
      <c r="K118" s="65"/>
      <c r="L118" s="175">
        <v>0</v>
      </c>
      <c r="M118" s="144"/>
      <c r="N118" s="144"/>
      <c r="O118" s="144"/>
      <c r="P118" s="144"/>
      <c r="Q118" s="144"/>
      <c r="R118" s="144"/>
    </row>
    <row r="119" spans="1:18" s="63" customFormat="1" ht="21.75" customHeight="1">
      <c r="A119" s="262" t="s">
        <v>373</v>
      </c>
      <c r="B119" s="263"/>
      <c r="C119" s="263"/>
      <c r="D119" s="241"/>
      <c r="E119" s="242"/>
      <c r="F119" s="2">
        <v>111</v>
      </c>
      <c r="G119" s="125">
        <f>G120+G121+G122+G123</f>
        <v>14529161.59</v>
      </c>
      <c r="H119" s="136">
        <f>H120+H121+H122+H123</f>
        <v>188191899.97</v>
      </c>
      <c r="I119" s="135">
        <v>202721061.56</v>
      </c>
      <c r="J119" s="125">
        <f>J120+J121+J122+J123</f>
        <v>23424684.990000002</v>
      </c>
      <c r="K119" s="136">
        <f>K120+K121+K122+K123</f>
        <v>187730443.77</v>
      </c>
      <c r="L119" s="135">
        <v>211155128.76000002</v>
      </c>
      <c r="M119" s="144"/>
      <c r="N119" s="144"/>
      <c r="O119" s="144"/>
      <c r="P119" s="144"/>
      <c r="Q119" s="144"/>
      <c r="R119" s="144"/>
    </row>
    <row r="120" spans="1:18" s="63" customFormat="1" ht="21.75" customHeight="1">
      <c r="A120" s="240" t="s">
        <v>197</v>
      </c>
      <c r="B120" s="241"/>
      <c r="C120" s="241"/>
      <c r="D120" s="241"/>
      <c r="E120" s="242"/>
      <c r="F120" s="2">
        <v>112</v>
      </c>
      <c r="G120" s="171">
        <v>2547239.03</v>
      </c>
      <c r="H120" s="65">
        <v>84698307.17</v>
      </c>
      <c r="I120" s="175">
        <v>87245546.2</v>
      </c>
      <c r="J120" s="171">
        <v>3731279.22</v>
      </c>
      <c r="K120" s="65">
        <v>79556221.54</v>
      </c>
      <c r="L120" s="175">
        <v>83287500.76</v>
      </c>
      <c r="M120" s="144"/>
      <c r="N120" s="144"/>
      <c r="O120" s="144"/>
      <c r="P120" s="144"/>
      <c r="Q120" s="144"/>
      <c r="R120" s="144"/>
    </row>
    <row r="121" spans="1:18" s="63" customFormat="1" ht="21.75" customHeight="1">
      <c r="A121" s="240" t="s">
        <v>198</v>
      </c>
      <c r="B121" s="241"/>
      <c r="C121" s="241"/>
      <c r="D121" s="241"/>
      <c r="E121" s="242"/>
      <c r="F121" s="2">
        <v>113</v>
      </c>
      <c r="G121" s="171">
        <v>1725.13</v>
      </c>
      <c r="H121" s="65">
        <v>17205005.27</v>
      </c>
      <c r="I121" s="175">
        <v>17206730.4</v>
      </c>
      <c r="J121" s="171">
        <v>1353.29</v>
      </c>
      <c r="K121" s="65">
        <v>8956788.83</v>
      </c>
      <c r="L121" s="175">
        <v>8958142.12</v>
      </c>
      <c r="M121" s="144"/>
      <c r="N121" s="144"/>
      <c r="O121" s="144"/>
      <c r="P121" s="144"/>
      <c r="Q121" s="144"/>
      <c r="R121" s="144"/>
    </row>
    <row r="122" spans="1:18" s="63" customFormat="1" ht="21.75" customHeight="1">
      <c r="A122" s="240" t="s">
        <v>199</v>
      </c>
      <c r="B122" s="241"/>
      <c r="C122" s="241"/>
      <c r="D122" s="241"/>
      <c r="E122" s="242"/>
      <c r="F122" s="2">
        <v>114</v>
      </c>
      <c r="G122" s="171"/>
      <c r="H122" s="65"/>
      <c r="I122" s="175">
        <v>0</v>
      </c>
      <c r="J122" s="171"/>
      <c r="K122" s="65"/>
      <c r="L122" s="175">
        <v>0</v>
      </c>
      <c r="M122" s="144"/>
      <c r="N122" s="144"/>
      <c r="O122" s="144"/>
      <c r="P122" s="144"/>
      <c r="Q122" s="144"/>
      <c r="R122" s="144"/>
    </row>
    <row r="123" spans="1:18" s="63" customFormat="1" ht="21.75" customHeight="1">
      <c r="A123" s="240" t="s">
        <v>200</v>
      </c>
      <c r="B123" s="241"/>
      <c r="C123" s="241"/>
      <c r="D123" s="241"/>
      <c r="E123" s="242"/>
      <c r="F123" s="2">
        <v>115</v>
      </c>
      <c r="G123" s="171">
        <v>11980197.43</v>
      </c>
      <c r="H123" s="65">
        <v>86288587.53</v>
      </c>
      <c r="I123" s="175">
        <v>98268784.96000001</v>
      </c>
      <c r="J123" s="171">
        <v>19692052.48</v>
      </c>
      <c r="K123" s="65">
        <v>99217433.4</v>
      </c>
      <c r="L123" s="175">
        <v>118909485.88000001</v>
      </c>
      <c r="M123" s="144"/>
      <c r="N123" s="144"/>
      <c r="O123" s="144"/>
      <c r="P123" s="144"/>
      <c r="Q123" s="144"/>
      <c r="R123" s="144"/>
    </row>
    <row r="124" spans="1:18" s="63" customFormat="1" ht="21.75" customHeight="1">
      <c r="A124" s="262" t="s">
        <v>374</v>
      </c>
      <c r="B124" s="263"/>
      <c r="C124" s="263"/>
      <c r="D124" s="241"/>
      <c r="E124" s="242"/>
      <c r="F124" s="2">
        <v>116</v>
      </c>
      <c r="G124" s="125">
        <f>G125+G126</f>
        <v>9019142.74</v>
      </c>
      <c r="H124" s="136">
        <f>H125+H126</f>
        <v>167434736.85</v>
      </c>
      <c r="I124" s="135">
        <v>176453879.59</v>
      </c>
      <c r="J124" s="125">
        <f>J125+J126</f>
        <v>4802806.67</v>
      </c>
      <c r="K124" s="136">
        <f>K125+K126</f>
        <v>222405982.68</v>
      </c>
      <c r="L124" s="135">
        <v>227208789.35</v>
      </c>
      <c r="M124" s="144"/>
      <c r="N124" s="144"/>
      <c r="O124" s="144"/>
      <c r="P124" s="144"/>
      <c r="Q124" s="144"/>
      <c r="R124" s="144"/>
    </row>
    <row r="125" spans="1:18" s="63" customFormat="1" ht="21.75" customHeight="1">
      <c r="A125" s="240" t="s">
        <v>201</v>
      </c>
      <c r="B125" s="241"/>
      <c r="C125" s="241"/>
      <c r="D125" s="241"/>
      <c r="E125" s="242"/>
      <c r="F125" s="2">
        <v>117</v>
      </c>
      <c r="G125" s="171"/>
      <c r="H125" s="65"/>
      <c r="I125" s="175">
        <v>0</v>
      </c>
      <c r="J125" s="171"/>
      <c r="K125" s="65"/>
      <c r="L125" s="175">
        <v>0</v>
      </c>
      <c r="M125" s="144"/>
      <c r="N125" s="144"/>
      <c r="O125" s="144"/>
      <c r="P125" s="144"/>
      <c r="Q125" s="144"/>
      <c r="R125" s="144"/>
    </row>
    <row r="126" spans="1:18" s="63" customFormat="1" ht="21.75" customHeight="1">
      <c r="A126" s="240" t="s">
        <v>202</v>
      </c>
      <c r="B126" s="241"/>
      <c r="C126" s="241"/>
      <c r="D126" s="241"/>
      <c r="E126" s="242"/>
      <c r="F126" s="2">
        <v>118</v>
      </c>
      <c r="G126" s="171">
        <v>9019142.74</v>
      </c>
      <c r="H126" s="65">
        <v>167434736.85</v>
      </c>
      <c r="I126" s="175">
        <v>176453879.59</v>
      </c>
      <c r="J126" s="171">
        <v>4802806.67</v>
      </c>
      <c r="K126" s="65">
        <v>222405982.68</v>
      </c>
      <c r="L126" s="175">
        <v>227208789.35</v>
      </c>
      <c r="M126" s="144"/>
      <c r="N126" s="144"/>
      <c r="O126" s="144"/>
      <c r="P126" s="144"/>
      <c r="Q126" s="144"/>
      <c r="R126" s="144"/>
    </row>
    <row r="127" spans="1:18" s="63" customFormat="1" ht="21.75" customHeight="1">
      <c r="A127" s="262" t="s">
        <v>375</v>
      </c>
      <c r="B127" s="263"/>
      <c r="C127" s="263"/>
      <c r="D127" s="241"/>
      <c r="E127" s="242"/>
      <c r="F127" s="2">
        <v>119</v>
      </c>
      <c r="G127" s="125">
        <f>G79+G99+G100+G107+G108+G111+G114+G115+G119+G124</f>
        <v>2177773092.8599997</v>
      </c>
      <c r="H127" s="136">
        <f>H79+H99+H100+H107+H108+H111+H114+H115+H119+H124</f>
        <v>5747227899.640002</v>
      </c>
      <c r="I127" s="135">
        <v>7925000992.500001</v>
      </c>
      <c r="J127" s="125">
        <f>J79+J99+J100+J107+J108+J111+J114+J115+J119+J124</f>
        <v>2320015496.8999996</v>
      </c>
      <c r="K127" s="136">
        <f>K79+K99+K100+K107+K108+K111+K114+K115+K119+K124</f>
        <v>5973792735.380001</v>
      </c>
      <c r="L127" s="135">
        <v>8293808232.280001</v>
      </c>
      <c r="M127" s="144"/>
      <c r="N127" s="144"/>
      <c r="O127" s="144"/>
      <c r="P127" s="144"/>
      <c r="Q127" s="144"/>
      <c r="R127" s="144"/>
    </row>
    <row r="128" spans="1:18" s="63" customFormat="1" ht="21.75" customHeight="1">
      <c r="A128" s="264" t="s">
        <v>33</v>
      </c>
      <c r="B128" s="265"/>
      <c r="C128" s="265"/>
      <c r="D128" s="266"/>
      <c r="E128" s="275"/>
      <c r="F128" s="70">
        <v>120</v>
      </c>
      <c r="G128" s="125">
        <v>82647220</v>
      </c>
      <c r="H128" s="180">
        <v>1112471074.84</v>
      </c>
      <c r="I128" s="135">
        <v>1195118294.84</v>
      </c>
      <c r="J128" s="125">
        <v>0</v>
      </c>
      <c r="K128" s="180">
        <v>1177771285.45</v>
      </c>
      <c r="L128" s="135">
        <v>1177771285.45</v>
      </c>
      <c r="M128" s="144"/>
      <c r="N128" s="144"/>
      <c r="O128" s="144"/>
      <c r="P128" s="144"/>
      <c r="Q128" s="144"/>
      <c r="R128" s="144"/>
    </row>
    <row r="129" spans="1:15" s="63" customFormat="1" ht="19.5" customHeight="1">
      <c r="A129" s="276" t="s">
        <v>347</v>
      </c>
      <c r="B129" s="277"/>
      <c r="C129" s="277"/>
      <c r="D129" s="277"/>
      <c r="E129" s="277"/>
      <c r="F129" s="277"/>
      <c r="G129" s="277"/>
      <c r="H129" s="277"/>
      <c r="I129" s="277"/>
      <c r="J129" s="277"/>
      <c r="K129" s="277"/>
      <c r="L129" s="278"/>
      <c r="M129" s="144"/>
      <c r="N129" s="144"/>
      <c r="O129" s="144"/>
    </row>
    <row r="130" spans="1:15" s="63" customFormat="1" ht="18" customHeight="1">
      <c r="A130" s="250" t="s">
        <v>376</v>
      </c>
      <c r="B130" s="271"/>
      <c r="C130" s="271"/>
      <c r="D130" s="271"/>
      <c r="E130" s="271"/>
      <c r="F130" s="59">
        <v>121</v>
      </c>
      <c r="G130" s="60">
        <f>SUM(G131:G132)</f>
        <v>0</v>
      </c>
      <c r="H130" s="61">
        <f>SUM(H131:H132)</f>
        <v>0</v>
      </c>
      <c r="I130" s="62">
        <f>G130+H130</f>
        <v>0</v>
      </c>
      <c r="J130" s="60">
        <f>SUM(J131:J132)</f>
        <v>0</v>
      </c>
      <c r="K130" s="61">
        <f>SUM(K131:K132)</f>
        <v>0</v>
      </c>
      <c r="L130" s="62">
        <f>J130+K130</f>
        <v>0</v>
      </c>
      <c r="M130" s="144"/>
      <c r="N130" s="144"/>
      <c r="O130" s="144"/>
    </row>
    <row r="131" spans="1:15" s="63" customFormat="1" ht="16.5" customHeight="1">
      <c r="A131" s="262" t="s">
        <v>95</v>
      </c>
      <c r="B131" s="263"/>
      <c r="C131" s="263"/>
      <c r="D131" s="263"/>
      <c r="E131" s="273"/>
      <c r="F131" s="2">
        <v>122</v>
      </c>
      <c r="G131" s="64"/>
      <c r="H131" s="65"/>
      <c r="I131" s="66">
        <f>G131+H131</f>
        <v>0</v>
      </c>
      <c r="J131" s="64"/>
      <c r="K131" s="65"/>
      <c r="L131" s="66">
        <f>J131+K131</f>
        <v>0</v>
      </c>
      <c r="M131" s="144"/>
      <c r="N131" s="144"/>
      <c r="O131" s="144"/>
    </row>
    <row r="132" spans="1:15" s="63" customFormat="1" ht="14.25" customHeight="1">
      <c r="A132" s="264" t="s">
        <v>96</v>
      </c>
      <c r="B132" s="265"/>
      <c r="C132" s="265"/>
      <c r="D132" s="265"/>
      <c r="E132" s="274"/>
      <c r="F132" s="8">
        <v>123</v>
      </c>
      <c r="G132" s="67"/>
      <c r="H132" s="68"/>
      <c r="I132" s="69">
        <f>G132+H132</f>
        <v>0</v>
      </c>
      <c r="J132" s="67"/>
      <c r="K132" s="68"/>
      <c r="L132" s="69">
        <f>J132+K132</f>
        <v>0</v>
      </c>
      <c r="M132" s="144"/>
      <c r="N132" s="144"/>
      <c r="O132" s="144"/>
    </row>
    <row r="133" spans="1:15" s="63" customFormat="1" ht="21.75" customHeight="1">
      <c r="A133" s="71" t="s">
        <v>328</v>
      </c>
      <c r="B133" s="72"/>
      <c r="C133" s="72"/>
      <c r="D133" s="72"/>
      <c r="E133" s="72"/>
      <c r="F133" s="72"/>
      <c r="G133" s="72"/>
      <c r="H133" s="73"/>
      <c r="I133" s="73"/>
      <c r="J133" s="73"/>
      <c r="K133" s="73"/>
      <c r="L133" s="73"/>
      <c r="M133" s="144"/>
      <c r="N133" s="144"/>
      <c r="O133" s="144"/>
    </row>
    <row r="134" ht="19.5" customHeight="1"/>
  </sheetData>
  <sheetProtection/>
  <mergeCells count="135">
    <mergeCell ref="A120:E120"/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22:E122"/>
    <mergeCell ref="A111:E111"/>
    <mergeCell ref="A112:E112"/>
    <mergeCell ref="A117:E117"/>
    <mergeCell ref="A118:E118"/>
    <mergeCell ref="A114:E114"/>
    <mergeCell ref="A115:E115"/>
    <mergeCell ref="A116:E116"/>
    <mergeCell ref="A113:E113"/>
    <mergeCell ref="A119:E119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21:E121"/>
    <mergeCell ref="A86:E86"/>
    <mergeCell ref="A103:E103"/>
    <mergeCell ref="A88:E88"/>
    <mergeCell ref="A96:E96"/>
    <mergeCell ref="A97:E97"/>
    <mergeCell ref="A98:E98"/>
    <mergeCell ref="A94:E94"/>
    <mergeCell ref="A95:E95"/>
    <mergeCell ref="A100:E100"/>
    <mergeCell ref="A101:E101"/>
    <mergeCell ref="A80:E80"/>
    <mergeCell ref="A81:E81"/>
    <mergeCell ref="A82:E82"/>
    <mergeCell ref="A83:E83"/>
    <mergeCell ref="A104:E104"/>
    <mergeCell ref="A89:E89"/>
    <mergeCell ref="A90:E90"/>
    <mergeCell ref="A91:E91"/>
    <mergeCell ref="A92:E92"/>
    <mergeCell ref="A93:E93"/>
    <mergeCell ref="A99:E99"/>
    <mergeCell ref="A102:E102"/>
    <mergeCell ref="A84:E84"/>
    <mergeCell ref="A85:E85"/>
    <mergeCell ref="A70:E70"/>
    <mergeCell ref="A87:E87"/>
    <mergeCell ref="A73:E73"/>
    <mergeCell ref="A74:E74"/>
    <mergeCell ref="A75:E75"/>
    <mergeCell ref="A76:E76"/>
    <mergeCell ref="A77:E77"/>
    <mergeCell ref="A78:L78"/>
    <mergeCell ref="A79:E79"/>
    <mergeCell ref="A64:E64"/>
    <mergeCell ref="A65:E65"/>
    <mergeCell ref="A66:E66"/>
    <mergeCell ref="A67:E67"/>
    <mergeCell ref="A68:E68"/>
    <mergeCell ref="A69:E69"/>
    <mergeCell ref="A71:E71"/>
    <mergeCell ref="A72:E72"/>
    <mergeCell ref="A63:E63"/>
    <mergeCell ref="A38:E38"/>
    <mergeCell ref="A55:E55"/>
    <mergeCell ref="A40:E40"/>
    <mergeCell ref="A48:E48"/>
    <mergeCell ref="A49:E49"/>
    <mergeCell ref="A50:E50"/>
    <mergeCell ref="A46:E46"/>
    <mergeCell ref="A57:E57"/>
    <mergeCell ref="A58:E58"/>
    <mergeCell ref="A53:E53"/>
    <mergeCell ref="A56:E56"/>
    <mergeCell ref="A61:E61"/>
    <mergeCell ref="A62:E62"/>
    <mergeCell ref="A59:E59"/>
    <mergeCell ref="A60:E60"/>
    <mergeCell ref="A45:E45"/>
    <mergeCell ref="A51:E51"/>
    <mergeCell ref="A54:E54"/>
    <mergeCell ref="A39:E39"/>
    <mergeCell ref="A41:E41"/>
    <mergeCell ref="A42:E42"/>
    <mergeCell ref="A43:E43"/>
    <mergeCell ref="A44:E44"/>
    <mergeCell ref="A47:E47"/>
    <mergeCell ref="A52:E52"/>
    <mergeCell ref="A15:E15"/>
    <mergeCell ref="A16:E16"/>
    <mergeCell ref="A36:E36"/>
    <mergeCell ref="A29:E29"/>
    <mergeCell ref="A30:E30"/>
    <mergeCell ref="A32:E32"/>
    <mergeCell ref="A33:E33"/>
    <mergeCell ref="A25:E25"/>
    <mergeCell ref="A26:E26"/>
    <mergeCell ref="A27:E27"/>
    <mergeCell ref="A37:E37"/>
    <mergeCell ref="A18:E18"/>
    <mergeCell ref="A35:E35"/>
    <mergeCell ref="A20:E20"/>
    <mergeCell ref="A21:E21"/>
    <mergeCell ref="A22:E22"/>
    <mergeCell ref="A31:E31"/>
    <mergeCell ref="A24:E24"/>
    <mergeCell ref="A34:E34"/>
    <mergeCell ref="A28:E28"/>
    <mergeCell ref="A7:L7"/>
    <mergeCell ref="F4:F5"/>
    <mergeCell ref="G4:I4"/>
    <mergeCell ref="A19:E19"/>
    <mergeCell ref="A10:E10"/>
    <mergeCell ref="A11:E11"/>
    <mergeCell ref="A12:E12"/>
    <mergeCell ref="A13:E13"/>
    <mergeCell ref="A14:E14"/>
    <mergeCell ref="A17:E17"/>
    <mergeCell ref="F3:G3"/>
    <mergeCell ref="A23:E23"/>
    <mergeCell ref="A9:E9"/>
    <mergeCell ref="A1:K1"/>
    <mergeCell ref="A2:K2"/>
    <mergeCell ref="J4:L4"/>
    <mergeCell ref="A6:E6"/>
    <mergeCell ref="K3:L3"/>
    <mergeCell ref="A8:E8"/>
    <mergeCell ref="A4:E5"/>
  </mergeCells>
  <conditionalFormatting sqref="G98:L98 G95:L95">
    <cfRule type="cellIs" priority="2" dxfId="0" operator="greaterThan" stopIfTrue="1">
      <formula>0</formula>
    </cfRule>
  </conditionalFormatting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9" r:id="rId1"/>
  <rowBreaks count="1" manualBreakCount="1">
    <brk id="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SheetLayoutView="100" zoomScalePageLayoutView="0" workbookViewId="0" topLeftCell="A3">
      <selection activeCell="L87" activeCellId="1" sqref="L82 L87"/>
    </sheetView>
  </sheetViews>
  <sheetFormatPr defaultColWidth="9.140625" defaultRowHeight="12.75" outlineLevelCol="1"/>
  <cols>
    <col min="1" max="3" width="9.140625" style="36" customWidth="1"/>
    <col min="4" max="4" width="7.00390625" style="36" customWidth="1"/>
    <col min="5" max="5" width="9.140625" style="36" hidden="1" customWidth="1"/>
    <col min="6" max="6" width="6.421875" style="36" customWidth="1"/>
    <col min="7" max="7" width="13.7109375" style="36" customWidth="1" outlineLevel="1"/>
    <col min="8" max="8" width="14.7109375" style="36" customWidth="1" outlineLevel="1"/>
    <col min="9" max="9" width="14.00390625" style="36" customWidth="1" outlineLevel="1"/>
    <col min="10" max="10" width="13.28125" style="36" customWidth="1"/>
    <col min="11" max="11" width="14.7109375" style="36" customWidth="1"/>
    <col min="12" max="12" width="15.00390625" style="36" customWidth="1"/>
    <col min="13" max="16384" width="9.140625" style="36" customWidth="1"/>
  </cols>
  <sheetData>
    <row r="1" spans="1:12" ht="15.75">
      <c r="A1" s="33" t="s">
        <v>331</v>
      </c>
      <c r="B1" s="39"/>
      <c r="C1" s="39"/>
      <c r="D1" s="39"/>
      <c r="E1" s="39"/>
      <c r="F1" s="39"/>
      <c r="G1" s="39"/>
      <c r="H1" s="40"/>
      <c r="I1" s="40"/>
      <c r="J1" s="41"/>
      <c r="K1" s="42"/>
      <c r="L1" s="43"/>
    </row>
    <row r="2" spans="1:12" ht="12.75">
      <c r="A2" s="291" t="s">
        <v>394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</row>
    <row r="3" spans="1:12" ht="12.75">
      <c r="A3" s="14"/>
      <c r="B3" s="15"/>
      <c r="C3" s="15"/>
      <c r="D3" s="31"/>
      <c r="E3" s="31"/>
      <c r="F3" s="31"/>
      <c r="G3" s="31"/>
      <c r="H3" s="31"/>
      <c r="I3" s="5"/>
      <c r="J3" s="5"/>
      <c r="K3" s="293" t="s">
        <v>57</v>
      </c>
      <c r="L3" s="293"/>
    </row>
    <row r="4" spans="1:12" ht="12.75" customHeight="1">
      <c r="A4" s="249" t="s">
        <v>2</v>
      </c>
      <c r="B4" s="292"/>
      <c r="C4" s="292"/>
      <c r="D4" s="292"/>
      <c r="E4" s="292"/>
      <c r="F4" s="249" t="s">
        <v>192</v>
      </c>
      <c r="G4" s="249" t="s">
        <v>329</v>
      </c>
      <c r="H4" s="292"/>
      <c r="I4" s="292"/>
      <c r="J4" s="249" t="s">
        <v>330</v>
      </c>
      <c r="K4" s="292"/>
      <c r="L4" s="292"/>
    </row>
    <row r="5" spans="1:12" ht="12.75">
      <c r="A5" s="292"/>
      <c r="B5" s="292"/>
      <c r="C5" s="292"/>
      <c r="D5" s="292"/>
      <c r="E5" s="292"/>
      <c r="F5" s="292"/>
      <c r="G5" s="37" t="s">
        <v>323</v>
      </c>
      <c r="H5" s="37" t="s">
        <v>324</v>
      </c>
      <c r="I5" s="37" t="s">
        <v>325</v>
      </c>
      <c r="J5" s="37" t="s">
        <v>323</v>
      </c>
      <c r="K5" s="37" t="s">
        <v>324</v>
      </c>
      <c r="L5" s="37" t="s">
        <v>325</v>
      </c>
    </row>
    <row r="6" spans="1:12" ht="12.75">
      <c r="A6" s="249">
        <v>1</v>
      </c>
      <c r="B6" s="249"/>
      <c r="C6" s="249"/>
      <c r="D6" s="249"/>
      <c r="E6" s="249"/>
      <c r="F6" s="38">
        <v>2</v>
      </c>
      <c r="G6" s="38">
        <v>3</v>
      </c>
      <c r="H6" s="38">
        <v>4</v>
      </c>
      <c r="I6" s="38" t="s">
        <v>55</v>
      </c>
      <c r="J6" s="38">
        <v>6</v>
      </c>
      <c r="K6" s="38">
        <v>7</v>
      </c>
      <c r="L6" s="38" t="s">
        <v>56</v>
      </c>
    </row>
    <row r="7" spans="1:12" ht="19.5" customHeight="1">
      <c r="A7" s="288" t="s">
        <v>97</v>
      </c>
      <c r="B7" s="289"/>
      <c r="C7" s="289"/>
      <c r="D7" s="289"/>
      <c r="E7" s="290"/>
      <c r="F7" s="155">
        <v>124</v>
      </c>
      <c r="G7" s="156">
        <f>+SUM(G8:G15)</f>
        <v>356204388.45</v>
      </c>
      <c r="H7" s="157">
        <f>+SUM(H8:H15)</f>
        <v>1847824047.31</v>
      </c>
      <c r="I7" s="158">
        <f>+G7+H7</f>
        <v>2204028435.7599998</v>
      </c>
      <c r="J7" s="159">
        <f>+SUM(J8:J15)</f>
        <v>366486261.87</v>
      </c>
      <c r="K7" s="160">
        <f>+SUM(K8:K15)</f>
        <v>1667636446.7800002</v>
      </c>
      <c r="L7" s="158">
        <f>+J7+K7</f>
        <v>2034122708.65</v>
      </c>
    </row>
    <row r="8" spans="1:12" ht="19.5" customHeight="1">
      <c r="A8" s="279" t="s">
        <v>167</v>
      </c>
      <c r="B8" s="280"/>
      <c r="C8" s="280"/>
      <c r="D8" s="280"/>
      <c r="E8" s="287"/>
      <c r="F8" s="161">
        <v>125</v>
      </c>
      <c r="G8" s="64">
        <v>356051053.05</v>
      </c>
      <c r="H8" s="65">
        <v>2269034358.44</v>
      </c>
      <c r="I8" s="66">
        <f aca="true" t="shared" si="0" ref="I8:I71">+G8+H8</f>
        <v>2625085411.4900002</v>
      </c>
      <c r="J8" s="162">
        <v>366588588.05</v>
      </c>
      <c r="K8" s="163">
        <v>1913316597.84</v>
      </c>
      <c r="L8" s="66">
        <f aca="true" t="shared" si="1" ref="L8:L71">+J8+K8</f>
        <v>2279905185.89</v>
      </c>
    </row>
    <row r="9" spans="1:12" ht="19.5" customHeight="1">
      <c r="A9" s="279" t="s">
        <v>168</v>
      </c>
      <c r="B9" s="280"/>
      <c r="C9" s="280"/>
      <c r="D9" s="280"/>
      <c r="E9" s="287"/>
      <c r="F9" s="161">
        <v>126</v>
      </c>
      <c r="G9" s="64">
        <v>0</v>
      </c>
      <c r="H9" s="65">
        <v>0</v>
      </c>
      <c r="I9" s="66">
        <f t="shared" si="0"/>
        <v>0</v>
      </c>
      <c r="J9" s="162"/>
      <c r="K9" s="163"/>
      <c r="L9" s="66">
        <f t="shared" si="1"/>
        <v>0</v>
      </c>
    </row>
    <row r="10" spans="1:12" ht="19.5" customHeight="1">
      <c r="A10" s="279" t="s">
        <v>169</v>
      </c>
      <c r="B10" s="280"/>
      <c r="C10" s="280"/>
      <c r="D10" s="280"/>
      <c r="E10" s="287"/>
      <c r="F10" s="161">
        <v>127</v>
      </c>
      <c r="G10" s="64">
        <v>0</v>
      </c>
      <c r="H10" s="65">
        <v>-47443389.92</v>
      </c>
      <c r="I10" s="66">
        <f t="shared" si="0"/>
        <v>-47443389.92</v>
      </c>
      <c r="J10" s="162"/>
      <c r="K10" s="163">
        <v>-50603385.08</v>
      </c>
      <c r="L10" s="66">
        <f t="shared" si="1"/>
        <v>-50603385.08</v>
      </c>
    </row>
    <row r="11" spans="1:12" ht="19.5" customHeight="1">
      <c r="A11" s="279" t="s">
        <v>170</v>
      </c>
      <c r="B11" s="280"/>
      <c r="C11" s="280"/>
      <c r="D11" s="280"/>
      <c r="E11" s="287"/>
      <c r="F11" s="161">
        <v>128</v>
      </c>
      <c r="G11" s="64">
        <v>-124519.91</v>
      </c>
      <c r="H11" s="65">
        <v>-354833709.4</v>
      </c>
      <c r="I11" s="66">
        <f t="shared" si="0"/>
        <v>-354958229.31</v>
      </c>
      <c r="J11" s="164">
        <v>-246965.31</v>
      </c>
      <c r="K11" s="165">
        <v>-309800718.76</v>
      </c>
      <c r="L11" s="66">
        <f t="shared" si="1"/>
        <v>-310047684.07</v>
      </c>
    </row>
    <row r="12" spans="1:12" ht="19.5" customHeight="1">
      <c r="A12" s="279" t="s">
        <v>171</v>
      </c>
      <c r="B12" s="280"/>
      <c r="C12" s="280"/>
      <c r="D12" s="280"/>
      <c r="E12" s="287"/>
      <c r="F12" s="161">
        <v>129</v>
      </c>
      <c r="G12" s="64">
        <v>0</v>
      </c>
      <c r="H12" s="65">
        <v>0</v>
      </c>
      <c r="I12" s="66">
        <f t="shared" si="0"/>
        <v>0</v>
      </c>
      <c r="J12" s="164"/>
      <c r="K12" s="165"/>
      <c r="L12" s="66">
        <f t="shared" si="1"/>
        <v>0</v>
      </c>
    </row>
    <row r="13" spans="1:12" ht="19.5" customHeight="1">
      <c r="A13" s="279" t="s">
        <v>172</v>
      </c>
      <c r="B13" s="280"/>
      <c r="C13" s="280"/>
      <c r="D13" s="280"/>
      <c r="E13" s="287"/>
      <c r="F13" s="161">
        <v>130</v>
      </c>
      <c r="G13" s="64">
        <v>277363.73</v>
      </c>
      <c r="H13" s="65">
        <v>-19233949.61</v>
      </c>
      <c r="I13" s="66">
        <f t="shared" si="0"/>
        <v>-18956585.88</v>
      </c>
      <c r="J13" s="164">
        <v>145424.69</v>
      </c>
      <c r="K13" s="165">
        <v>122508449.9</v>
      </c>
      <c r="L13" s="66">
        <f t="shared" si="1"/>
        <v>122653874.59</v>
      </c>
    </row>
    <row r="14" spans="1:12" ht="19.5" customHeight="1">
      <c r="A14" s="279" t="s">
        <v>173</v>
      </c>
      <c r="B14" s="280"/>
      <c r="C14" s="280"/>
      <c r="D14" s="280"/>
      <c r="E14" s="287"/>
      <c r="F14" s="161">
        <v>131</v>
      </c>
      <c r="G14" s="64">
        <v>491.58</v>
      </c>
      <c r="H14" s="65">
        <v>300737.8</v>
      </c>
      <c r="I14" s="66">
        <f t="shared" si="0"/>
        <v>301229.38</v>
      </c>
      <c r="J14" s="164">
        <v>-785.56</v>
      </c>
      <c r="K14" s="165">
        <v>-7784497.12</v>
      </c>
      <c r="L14" s="66">
        <f t="shared" si="1"/>
        <v>-7785282.68</v>
      </c>
    </row>
    <row r="15" spans="1:12" ht="19.5" customHeight="1">
      <c r="A15" s="279" t="s">
        <v>213</v>
      </c>
      <c r="B15" s="280"/>
      <c r="C15" s="280"/>
      <c r="D15" s="280"/>
      <c r="E15" s="287"/>
      <c r="F15" s="161">
        <v>132</v>
      </c>
      <c r="G15" s="64">
        <v>0</v>
      </c>
      <c r="H15" s="65">
        <v>0</v>
      </c>
      <c r="I15" s="66">
        <f t="shared" si="0"/>
        <v>0</v>
      </c>
      <c r="J15" s="164"/>
      <c r="K15" s="165"/>
      <c r="L15" s="66">
        <f t="shared" si="1"/>
        <v>0</v>
      </c>
    </row>
    <row r="16" spans="1:12" ht="19.5" customHeight="1">
      <c r="A16" s="281" t="s">
        <v>98</v>
      </c>
      <c r="B16" s="280"/>
      <c r="C16" s="280"/>
      <c r="D16" s="280"/>
      <c r="E16" s="287"/>
      <c r="F16" s="161">
        <v>133</v>
      </c>
      <c r="G16" s="156">
        <f>(G17+G18+G22+G23+G24+G28+G29)</f>
        <v>122150588.79000002</v>
      </c>
      <c r="H16" s="157">
        <f>(H17+H18+H22+H23+H24+H28+H29)</f>
        <v>220900051.40999997</v>
      </c>
      <c r="I16" s="158">
        <f t="shared" si="0"/>
        <v>343050640.2</v>
      </c>
      <c r="J16" s="156">
        <f>(J17+J18+J22+J23+J24+J28+J29)</f>
        <v>120638457.72999999</v>
      </c>
      <c r="K16" s="157">
        <f>(K17+K18+K22+K23+K24+K28+K29)</f>
        <v>212854801.15</v>
      </c>
      <c r="L16" s="158">
        <f t="shared" si="1"/>
        <v>333493258.88</v>
      </c>
    </row>
    <row r="17" spans="1:12" ht="19.5" customHeight="1">
      <c r="A17" s="279" t="s">
        <v>190</v>
      </c>
      <c r="B17" s="280"/>
      <c r="C17" s="280"/>
      <c r="D17" s="280"/>
      <c r="E17" s="287"/>
      <c r="F17" s="161">
        <v>134</v>
      </c>
      <c r="G17" s="64">
        <v>73750</v>
      </c>
      <c r="H17" s="65">
        <v>46084982.84</v>
      </c>
      <c r="I17" s="66">
        <f t="shared" si="0"/>
        <v>46158732.84</v>
      </c>
      <c r="J17" s="64">
        <v>185700</v>
      </c>
      <c r="K17" s="65">
        <v>26437835.71</v>
      </c>
      <c r="L17" s="66">
        <f t="shared" si="1"/>
        <v>26623535.71</v>
      </c>
    </row>
    <row r="18" spans="1:12" ht="19.5" customHeight="1">
      <c r="A18" s="279" t="s">
        <v>175</v>
      </c>
      <c r="B18" s="280"/>
      <c r="C18" s="280"/>
      <c r="D18" s="280"/>
      <c r="E18" s="287"/>
      <c r="F18" s="161">
        <v>135</v>
      </c>
      <c r="G18" s="64">
        <f>G19+G20+G21</f>
        <v>0</v>
      </c>
      <c r="H18" s="65">
        <f>H19+H20+H21</f>
        <v>36265569.61999999</v>
      </c>
      <c r="I18" s="66">
        <f t="shared" si="0"/>
        <v>36265569.61999999</v>
      </c>
      <c r="J18" s="64">
        <f>J19+J20+J21</f>
        <v>0</v>
      </c>
      <c r="K18" s="64">
        <f>K19+K20+K21</f>
        <v>55116257.85</v>
      </c>
      <c r="L18" s="65">
        <f t="shared" si="1"/>
        <v>55116257.85</v>
      </c>
    </row>
    <row r="19" spans="1:12" ht="19.5" customHeight="1">
      <c r="A19" s="279" t="s">
        <v>214</v>
      </c>
      <c r="B19" s="280"/>
      <c r="C19" s="280"/>
      <c r="D19" s="280"/>
      <c r="E19" s="287"/>
      <c r="F19" s="161">
        <v>136</v>
      </c>
      <c r="G19" s="64">
        <v>0</v>
      </c>
      <c r="H19" s="65">
        <v>24757122.099999998</v>
      </c>
      <c r="I19" s="66">
        <f t="shared" si="0"/>
        <v>24757122.099999998</v>
      </c>
      <c r="J19" s="64"/>
      <c r="K19" s="65">
        <v>25657098.75</v>
      </c>
      <c r="L19" s="66">
        <f t="shared" si="1"/>
        <v>25657098.75</v>
      </c>
    </row>
    <row r="20" spans="1:12" ht="19.5" customHeight="1">
      <c r="A20" s="279" t="s">
        <v>54</v>
      </c>
      <c r="B20" s="280"/>
      <c r="C20" s="280"/>
      <c r="D20" s="280"/>
      <c r="E20" s="287"/>
      <c r="F20" s="161">
        <v>137</v>
      </c>
      <c r="G20" s="64">
        <v>0</v>
      </c>
      <c r="H20" s="65">
        <v>11470042.36</v>
      </c>
      <c r="I20" s="66">
        <f t="shared" si="0"/>
        <v>11470042.36</v>
      </c>
      <c r="J20" s="64"/>
      <c r="K20" s="65">
        <v>29405967.78</v>
      </c>
      <c r="L20" s="66">
        <f t="shared" si="1"/>
        <v>29405967.78</v>
      </c>
    </row>
    <row r="21" spans="1:12" ht="19.5" customHeight="1">
      <c r="A21" s="279" t="s">
        <v>215</v>
      </c>
      <c r="B21" s="280"/>
      <c r="C21" s="280"/>
      <c r="D21" s="280"/>
      <c r="E21" s="287"/>
      <c r="F21" s="161">
        <v>138</v>
      </c>
      <c r="G21" s="64">
        <v>0</v>
      </c>
      <c r="H21" s="65">
        <v>38405.16</v>
      </c>
      <c r="I21" s="66">
        <f t="shared" si="0"/>
        <v>38405.16</v>
      </c>
      <c r="J21" s="64"/>
      <c r="K21" s="65">
        <v>53191.32</v>
      </c>
      <c r="L21" s="66">
        <f t="shared" si="1"/>
        <v>53191.32</v>
      </c>
    </row>
    <row r="22" spans="1:12" ht="19.5" customHeight="1">
      <c r="A22" s="279" t="s">
        <v>216</v>
      </c>
      <c r="B22" s="280"/>
      <c r="C22" s="280"/>
      <c r="D22" s="280"/>
      <c r="E22" s="287"/>
      <c r="F22" s="161">
        <v>139</v>
      </c>
      <c r="G22" s="64">
        <v>103986785.51</v>
      </c>
      <c r="H22" s="65">
        <v>103803707.21</v>
      </c>
      <c r="I22" s="66">
        <f t="shared" si="0"/>
        <v>207790492.72</v>
      </c>
      <c r="J22" s="64">
        <v>109439083.6</v>
      </c>
      <c r="K22" s="65">
        <v>105345881.58</v>
      </c>
      <c r="L22" s="66">
        <f t="shared" si="1"/>
        <v>214784965.18</v>
      </c>
    </row>
    <row r="23" spans="1:12" ht="19.5" customHeight="1">
      <c r="A23" s="279" t="s">
        <v>244</v>
      </c>
      <c r="B23" s="280"/>
      <c r="C23" s="280"/>
      <c r="D23" s="280"/>
      <c r="E23" s="287"/>
      <c r="F23" s="161">
        <v>140</v>
      </c>
      <c r="G23" s="64">
        <v>298939.2300000002</v>
      </c>
      <c r="H23" s="65">
        <v>1444077.77</v>
      </c>
      <c r="I23" s="66">
        <f t="shared" si="0"/>
        <v>1743017.0000000002</v>
      </c>
      <c r="J23" s="64">
        <v>2700896.35</v>
      </c>
      <c r="K23" s="65">
        <v>8224021.62</v>
      </c>
      <c r="L23" s="66">
        <f t="shared" si="1"/>
        <v>10924917.97</v>
      </c>
    </row>
    <row r="24" spans="1:12" ht="19.5" customHeight="1">
      <c r="A24" s="279" t="s">
        <v>99</v>
      </c>
      <c r="B24" s="280"/>
      <c r="C24" s="280"/>
      <c r="D24" s="280"/>
      <c r="E24" s="287"/>
      <c r="F24" s="161">
        <v>141</v>
      </c>
      <c r="G24" s="64">
        <f>G25+G26+G27</f>
        <v>1657526.15</v>
      </c>
      <c r="H24" s="65">
        <f>H25+H26+H27</f>
        <v>2898353.2600000002</v>
      </c>
      <c r="I24" s="66">
        <f t="shared" si="0"/>
        <v>4555879.41</v>
      </c>
      <c r="J24" s="64">
        <f>J25+J26+J27</f>
        <v>1595476</v>
      </c>
      <c r="K24" s="65">
        <f>K25+K26+K27</f>
        <v>3978356.97</v>
      </c>
      <c r="L24" s="66">
        <f t="shared" si="1"/>
        <v>5573832.970000001</v>
      </c>
    </row>
    <row r="25" spans="1:12" ht="19.5" customHeight="1">
      <c r="A25" s="279" t="s">
        <v>217</v>
      </c>
      <c r="B25" s="280"/>
      <c r="C25" s="280"/>
      <c r="D25" s="280"/>
      <c r="E25" s="287"/>
      <c r="F25" s="161">
        <v>142</v>
      </c>
      <c r="G25" s="64">
        <v>1657526.15</v>
      </c>
      <c r="H25" s="65">
        <v>2394114.95</v>
      </c>
      <c r="I25" s="66">
        <f t="shared" si="0"/>
        <v>4051641.1</v>
      </c>
      <c r="J25" s="64">
        <v>1595476</v>
      </c>
      <c r="K25" s="65">
        <v>3567822.77</v>
      </c>
      <c r="L25" s="66">
        <f t="shared" si="1"/>
        <v>5163298.77</v>
      </c>
    </row>
    <row r="26" spans="1:12" ht="19.5" customHeight="1">
      <c r="A26" s="279" t="s">
        <v>218</v>
      </c>
      <c r="B26" s="280"/>
      <c r="C26" s="280"/>
      <c r="D26" s="280"/>
      <c r="E26" s="287"/>
      <c r="F26" s="161">
        <v>143</v>
      </c>
      <c r="G26" s="64">
        <v>0</v>
      </c>
      <c r="H26" s="65">
        <v>504238.31</v>
      </c>
      <c r="I26" s="66">
        <f t="shared" si="0"/>
        <v>504238.31</v>
      </c>
      <c r="J26" s="64"/>
      <c r="K26" s="65">
        <v>410534.2</v>
      </c>
      <c r="L26" s="66">
        <f t="shared" si="1"/>
        <v>410534.2</v>
      </c>
    </row>
    <row r="27" spans="1:12" ht="19.5" customHeight="1">
      <c r="A27" s="279" t="s">
        <v>7</v>
      </c>
      <c r="B27" s="280"/>
      <c r="C27" s="280"/>
      <c r="D27" s="280"/>
      <c r="E27" s="287"/>
      <c r="F27" s="161">
        <v>144</v>
      </c>
      <c r="G27" s="64">
        <v>0</v>
      </c>
      <c r="H27" s="65">
        <v>0</v>
      </c>
      <c r="I27" s="66">
        <f t="shared" si="0"/>
        <v>0</v>
      </c>
      <c r="J27" s="64"/>
      <c r="K27" s="65"/>
      <c r="L27" s="66">
        <f t="shared" si="1"/>
        <v>0</v>
      </c>
    </row>
    <row r="28" spans="1:12" ht="19.5" customHeight="1">
      <c r="A28" s="279" t="s">
        <v>8</v>
      </c>
      <c r="B28" s="280"/>
      <c r="C28" s="280"/>
      <c r="D28" s="280"/>
      <c r="E28" s="287"/>
      <c r="F28" s="161">
        <v>145</v>
      </c>
      <c r="G28" s="64">
        <v>15616990.45</v>
      </c>
      <c r="H28" s="65">
        <v>6269134.17</v>
      </c>
      <c r="I28" s="66">
        <f t="shared" si="0"/>
        <v>21886124.619999997</v>
      </c>
      <c r="J28" s="64">
        <v>6296300.06</v>
      </c>
      <c r="K28" s="65">
        <v>7822549.65</v>
      </c>
      <c r="L28" s="66">
        <f t="shared" si="1"/>
        <v>14118849.71</v>
      </c>
    </row>
    <row r="29" spans="1:12" ht="19.5" customHeight="1">
      <c r="A29" s="279" t="s">
        <v>9</v>
      </c>
      <c r="B29" s="280"/>
      <c r="C29" s="280"/>
      <c r="D29" s="280"/>
      <c r="E29" s="287"/>
      <c r="F29" s="161">
        <v>146</v>
      </c>
      <c r="G29" s="64">
        <v>516597.45</v>
      </c>
      <c r="H29" s="65">
        <v>24134226.54</v>
      </c>
      <c r="I29" s="66">
        <f t="shared" si="0"/>
        <v>24650823.99</v>
      </c>
      <c r="J29" s="64">
        <v>421001.72</v>
      </c>
      <c r="K29" s="65">
        <v>5929897.77</v>
      </c>
      <c r="L29" s="66">
        <f t="shared" si="1"/>
        <v>6350899.489999999</v>
      </c>
    </row>
    <row r="30" spans="1:12" ht="19.5" customHeight="1">
      <c r="A30" s="281" t="s">
        <v>10</v>
      </c>
      <c r="B30" s="280"/>
      <c r="C30" s="280"/>
      <c r="D30" s="280"/>
      <c r="E30" s="287"/>
      <c r="F30" s="161">
        <v>147</v>
      </c>
      <c r="G30" s="156">
        <v>16343.75</v>
      </c>
      <c r="H30" s="157">
        <v>22832714.85</v>
      </c>
      <c r="I30" s="158">
        <f t="shared" si="0"/>
        <v>22849058.6</v>
      </c>
      <c r="J30" s="156">
        <v>8472.99</v>
      </c>
      <c r="K30" s="157">
        <v>22441204.45</v>
      </c>
      <c r="L30" s="158">
        <f t="shared" si="1"/>
        <v>22449677.439999998</v>
      </c>
    </row>
    <row r="31" spans="1:12" ht="19.5" customHeight="1">
      <c r="A31" s="281" t="s">
        <v>11</v>
      </c>
      <c r="B31" s="280"/>
      <c r="C31" s="280"/>
      <c r="D31" s="280"/>
      <c r="E31" s="287"/>
      <c r="F31" s="161">
        <v>148</v>
      </c>
      <c r="G31" s="156">
        <v>54332.14</v>
      </c>
      <c r="H31" s="157">
        <v>10730925.61</v>
      </c>
      <c r="I31" s="158">
        <f t="shared" si="0"/>
        <v>10785257.75</v>
      </c>
      <c r="J31" s="156">
        <v>319798.38</v>
      </c>
      <c r="K31" s="157">
        <v>50218364.63</v>
      </c>
      <c r="L31" s="158">
        <f t="shared" si="1"/>
        <v>50538163.010000005</v>
      </c>
    </row>
    <row r="32" spans="1:12" ht="19.5" customHeight="1">
      <c r="A32" s="281" t="s">
        <v>12</v>
      </c>
      <c r="B32" s="280"/>
      <c r="C32" s="280"/>
      <c r="D32" s="280"/>
      <c r="E32" s="287"/>
      <c r="F32" s="161">
        <v>149</v>
      </c>
      <c r="G32" s="156">
        <v>254584.56000000006</v>
      </c>
      <c r="H32" s="157">
        <v>27111690.940000005</v>
      </c>
      <c r="I32" s="158">
        <f t="shared" si="0"/>
        <v>27366275.500000004</v>
      </c>
      <c r="J32" s="156">
        <v>234492.85</v>
      </c>
      <c r="K32" s="157">
        <v>18018308.17</v>
      </c>
      <c r="L32" s="158">
        <f t="shared" si="1"/>
        <v>18252801.020000003</v>
      </c>
    </row>
    <row r="33" spans="1:12" ht="19.5" customHeight="1">
      <c r="A33" s="281" t="s">
        <v>100</v>
      </c>
      <c r="B33" s="280"/>
      <c r="C33" s="280"/>
      <c r="D33" s="280"/>
      <c r="E33" s="287"/>
      <c r="F33" s="161">
        <v>150</v>
      </c>
      <c r="G33" s="166">
        <f>G34+G38</f>
        <v>-343131166.57</v>
      </c>
      <c r="H33" s="167">
        <f>H34+H38</f>
        <v>-946377351.15</v>
      </c>
      <c r="I33" s="158">
        <f t="shared" si="0"/>
        <v>-1289508517.72</v>
      </c>
      <c r="J33" s="166">
        <f>J34+J38</f>
        <v>-263134642.01</v>
      </c>
      <c r="K33" s="167">
        <f>K34+K38</f>
        <v>-980658618.6999999</v>
      </c>
      <c r="L33" s="158">
        <f t="shared" si="1"/>
        <v>-1243793260.71</v>
      </c>
    </row>
    <row r="34" spans="1:12" ht="19.5" customHeight="1">
      <c r="A34" s="279" t="s">
        <v>101</v>
      </c>
      <c r="B34" s="280"/>
      <c r="C34" s="280"/>
      <c r="D34" s="280"/>
      <c r="E34" s="287"/>
      <c r="F34" s="161">
        <v>151</v>
      </c>
      <c r="G34" s="64">
        <f>G35+G36+G37</f>
        <v>-348324322.77</v>
      </c>
      <c r="H34" s="65">
        <f>H35+H36+H37</f>
        <v>-1070457022.85</v>
      </c>
      <c r="I34" s="66">
        <f t="shared" si="0"/>
        <v>-1418781345.62</v>
      </c>
      <c r="J34" s="64">
        <f>J35+J36+J37</f>
        <v>-262748697.75</v>
      </c>
      <c r="K34" s="65">
        <f>K35+K36+K37</f>
        <v>-992571976.3299999</v>
      </c>
      <c r="L34" s="66">
        <f t="shared" si="1"/>
        <v>-1255320674.08</v>
      </c>
    </row>
    <row r="35" spans="1:12" ht="19.5" customHeight="1">
      <c r="A35" s="279" t="s">
        <v>13</v>
      </c>
      <c r="B35" s="280"/>
      <c r="C35" s="280"/>
      <c r="D35" s="280"/>
      <c r="E35" s="287"/>
      <c r="F35" s="161">
        <v>152</v>
      </c>
      <c r="G35" s="64">
        <v>-348324322.77</v>
      </c>
      <c r="H35" s="65">
        <v>-1278949481.27</v>
      </c>
      <c r="I35" s="66">
        <f t="shared" si="0"/>
        <v>-1627273804.04</v>
      </c>
      <c r="J35" s="64">
        <v>-262748697.75</v>
      </c>
      <c r="K35" s="65">
        <v>-1140632603.56</v>
      </c>
      <c r="L35" s="66">
        <f t="shared" si="1"/>
        <v>-1403381301.31</v>
      </c>
    </row>
    <row r="36" spans="1:12" ht="19.5" customHeight="1">
      <c r="A36" s="279" t="s">
        <v>14</v>
      </c>
      <c r="B36" s="280"/>
      <c r="C36" s="280"/>
      <c r="D36" s="280"/>
      <c r="E36" s="287"/>
      <c r="F36" s="161">
        <v>153</v>
      </c>
      <c r="G36" s="64"/>
      <c r="H36" s="65"/>
      <c r="I36" s="66">
        <f t="shared" si="0"/>
        <v>0</v>
      </c>
      <c r="J36" s="64"/>
      <c r="K36" s="65"/>
      <c r="L36" s="66">
        <f t="shared" si="1"/>
        <v>0</v>
      </c>
    </row>
    <row r="37" spans="1:12" ht="19.5" customHeight="1">
      <c r="A37" s="279" t="s">
        <v>15</v>
      </c>
      <c r="B37" s="280"/>
      <c r="C37" s="280"/>
      <c r="D37" s="280"/>
      <c r="E37" s="287"/>
      <c r="F37" s="161">
        <v>154</v>
      </c>
      <c r="G37" s="64"/>
      <c r="H37" s="65">
        <v>208492458.42</v>
      </c>
      <c r="I37" s="66">
        <f t="shared" si="0"/>
        <v>208492458.42</v>
      </c>
      <c r="J37" s="64"/>
      <c r="K37" s="65">
        <v>148060627.23</v>
      </c>
      <c r="L37" s="66">
        <f t="shared" si="1"/>
        <v>148060627.23</v>
      </c>
    </row>
    <row r="38" spans="1:12" ht="19.5" customHeight="1">
      <c r="A38" s="279" t="s">
        <v>102</v>
      </c>
      <c r="B38" s="280"/>
      <c r="C38" s="280"/>
      <c r="D38" s="280"/>
      <c r="E38" s="287"/>
      <c r="F38" s="161">
        <v>155</v>
      </c>
      <c r="G38" s="64">
        <f>G39+G40+G41</f>
        <v>5193156.2</v>
      </c>
      <c r="H38" s="65">
        <f>H39+H40+H41</f>
        <v>124079671.7</v>
      </c>
      <c r="I38" s="66">
        <f t="shared" si="0"/>
        <v>129272827.9</v>
      </c>
      <c r="J38" s="64">
        <f>J39+J40+J41</f>
        <v>-385944.26</v>
      </c>
      <c r="K38" s="65">
        <f>K39+K40+K41</f>
        <v>11913357.629999999</v>
      </c>
      <c r="L38" s="66">
        <f t="shared" si="1"/>
        <v>11527413.37</v>
      </c>
    </row>
    <row r="39" spans="1:12" ht="19.5" customHeight="1">
      <c r="A39" s="279" t="s">
        <v>16</v>
      </c>
      <c r="B39" s="280"/>
      <c r="C39" s="280"/>
      <c r="D39" s="280"/>
      <c r="E39" s="287"/>
      <c r="F39" s="161">
        <v>156</v>
      </c>
      <c r="G39" s="64">
        <v>5193156.2</v>
      </c>
      <c r="H39" s="65">
        <v>146743605.4</v>
      </c>
      <c r="I39" s="66">
        <f t="shared" si="0"/>
        <v>151936761.6</v>
      </c>
      <c r="J39" s="64">
        <v>-385944.26</v>
      </c>
      <c r="K39" s="65">
        <v>-8267869.69</v>
      </c>
      <c r="L39" s="66">
        <f t="shared" si="1"/>
        <v>-8653813.950000001</v>
      </c>
    </row>
    <row r="40" spans="1:12" ht="19.5" customHeight="1">
      <c r="A40" s="279" t="s">
        <v>17</v>
      </c>
      <c r="B40" s="280"/>
      <c r="C40" s="280"/>
      <c r="D40" s="280"/>
      <c r="E40" s="287"/>
      <c r="F40" s="161">
        <v>157</v>
      </c>
      <c r="G40" s="64"/>
      <c r="H40" s="65"/>
      <c r="I40" s="66">
        <f t="shared" si="0"/>
        <v>0</v>
      </c>
      <c r="J40" s="64"/>
      <c r="K40" s="65"/>
      <c r="L40" s="66">
        <f t="shared" si="1"/>
        <v>0</v>
      </c>
    </row>
    <row r="41" spans="1:12" ht="19.5" customHeight="1">
      <c r="A41" s="279" t="s">
        <v>18</v>
      </c>
      <c r="B41" s="280"/>
      <c r="C41" s="280"/>
      <c r="D41" s="280"/>
      <c r="E41" s="287"/>
      <c r="F41" s="161">
        <v>158</v>
      </c>
      <c r="G41" s="64"/>
      <c r="H41" s="65">
        <v>-22663933.7</v>
      </c>
      <c r="I41" s="66">
        <f t="shared" si="0"/>
        <v>-22663933.7</v>
      </c>
      <c r="J41" s="64"/>
      <c r="K41" s="65">
        <v>20181227.32</v>
      </c>
      <c r="L41" s="66">
        <f t="shared" si="1"/>
        <v>20181227.32</v>
      </c>
    </row>
    <row r="42" spans="1:12" ht="19.5" customHeight="1">
      <c r="A42" s="281" t="s">
        <v>103</v>
      </c>
      <c r="B42" s="280"/>
      <c r="C42" s="280"/>
      <c r="D42" s="280"/>
      <c r="E42" s="287"/>
      <c r="F42" s="161">
        <v>159</v>
      </c>
      <c r="G42" s="166">
        <f>G43+G46</f>
        <v>-34954625.76</v>
      </c>
      <c r="H42" s="167">
        <f>H43+H46</f>
        <v>-7846035</v>
      </c>
      <c r="I42" s="158">
        <f t="shared" si="0"/>
        <v>-42800660.76</v>
      </c>
      <c r="J42" s="166">
        <f>J43+J46</f>
        <v>-116549379.83</v>
      </c>
      <c r="K42" s="167">
        <f>K43+K46</f>
        <v>-49327604</v>
      </c>
      <c r="L42" s="158">
        <f t="shared" si="1"/>
        <v>-165876983.82999998</v>
      </c>
    </row>
    <row r="43" spans="1:12" ht="19.5" customHeight="1">
      <c r="A43" s="279" t="s">
        <v>104</v>
      </c>
      <c r="B43" s="280"/>
      <c r="C43" s="280"/>
      <c r="D43" s="280"/>
      <c r="E43" s="287"/>
      <c r="F43" s="161">
        <v>160</v>
      </c>
      <c r="G43" s="64">
        <f>G44+G45</f>
        <v>-34954625.76</v>
      </c>
      <c r="H43" s="65">
        <f>H44+H45</f>
        <v>0</v>
      </c>
      <c r="I43" s="66">
        <f t="shared" si="0"/>
        <v>-34954625.76</v>
      </c>
      <c r="J43" s="64">
        <f>J44+J45</f>
        <v>-116549379.83</v>
      </c>
      <c r="K43" s="65">
        <f>K44+K45</f>
        <v>0</v>
      </c>
      <c r="L43" s="66">
        <f t="shared" si="1"/>
        <v>-116549379.83</v>
      </c>
    </row>
    <row r="44" spans="1:12" ht="19.5" customHeight="1">
      <c r="A44" s="279" t="s">
        <v>19</v>
      </c>
      <c r="B44" s="280"/>
      <c r="C44" s="280"/>
      <c r="D44" s="280"/>
      <c r="E44" s="287"/>
      <c r="F44" s="161">
        <v>161</v>
      </c>
      <c r="G44" s="64">
        <v>-35009325.19</v>
      </c>
      <c r="H44" s="65"/>
      <c r="I44" s="66">
        <f t="shared" si="0"/>
        <v>-35009325.19</v>
      </c>
      <c r="J44" s="64">
        <v>-116583274.03</v>
      </c>
      <c r="K44" s="65"/>
      <c r="L44" s="66">
        <f t="shared" si="1"/>
        <v>-116583274.03</v>
      </c>
    </row>
    <row r="45" spans="1:12" ht="19.5" customHeight="1">
      <c r="A45" s="279" t="s">
        <v>20</v>
      </c>
      <c r="B45" s="280"/>
      <c r="C45" s="280"/>
      <c r="D45" s="280"/>
      <c r="E45" s="287"/>
      <c r="F45" s="161">
        <v>162</v>
      </c>
      <c r="G45" s="64">
        <v>54699.43</v>
      </c>
      <c r="H45" s="65"/>
      <c r="I45" s="66">
        <f t="shared" si="0"/>
        <v>54699.43</v>
      </c>
      <c r="J45" s="64">
        <v>33894.2</v>
      </c>
      <c r="K45" s="65"/>
      <c r="L45" s="66">
        <f t="shared" si="1"/>
        <v>33894.2</v>
      </c>
    </row>
    <row r="46" spans="1:12" ht="19.5" customHeight="1">
      <c r="A46" s="279" t="s">
        <v>105</v>
      </c>
      <c r="B46" s="280"/>
      <c r="C46" s="280"/>
      <c r="D46" s="280"/>
      <c r="E46" s="287"/>
      <c r="F46" s="161">
        <v>163</v>
      </c>
      <c r="G46" s="64">
        <f>G47+G48+G49</f>
        <v>0</v>
      </c>
      <c r="H46" s="65">
        <f>H47+H48+H49</f>
        <v>-7846035</v>
      </c>
      <c r="I46" s="66">
        <f t="shared" si="0"/>
        <v>-7846035</v>
      </c>
      <c r="J46" s="64">
        <f>J47+J48+J49</f>
        <v>0</v>
      </c>
      <c r="K46" s="65">
        <f>K47+K48+K49</f>
        <v>-49327604</v>
      </c>
      <c r="L46" s="66">
        <f t="shared" si="1"/>
        <v>-49327604</v>
      </c>
    </row>
    <row r="47" spans="1:12" ht="19.5" customHeight="1">
      <c r="A47" s="279" t="s">
        <v>21</v>
      </c>
      <c r="B47" s="280"/>
      <c r="C47" s="280"/>
      <c r="D47" s="280"/>
      <c r="E47" s="287"/>
      <c r="F47" s="161">
        <v>164</v>
      </c>
      <c r="G47" s="64"/>
      <c r="H47" s="65">
        <v>-7846035</v>
      </c>
      <c r="I47" s="66">
        <f t="shared" si="0"/>
        <v>-7846035</v>
      </c>
      <c r="J47" s="64"/>
      <c r="K47" s="65">
        <v>-49327604</v>
      </c>
      <c r="L47" s="66">
        <f t="shared" si="1"/>
        <v>-49327604</v>
      </c>
    </row>
    <row r="48" spans="1:12" ht="19.5" customHeight="1">
      <c r="A48" s="279" t="s">
        <v>22</v>
      </c>
      <c r="B48" s="280"/>
      <c r="C48" s="280"/>
      <c r="D48" s="280"/>
      <c r="E48" s="287"/>
      <c r="F48" s="161">
        <v>165</v>
      </c>
      <c r="G48" s="64"/>
      <c r="H48" s="65"/>
      <c r="I48" s="66">
        <f t="shared" si="0"/>
        <v>0</v>
      </c>
      <c r="J48" s="64"/>
      <c r="K48" s="65"/>
      <c r="L48" s="66">
        <f t="shared" si="1"/>
        <v>0</v>
      </c>
    </row>
    <row r="49" spans="1:12" ht="19.5" customHeight="1">
      <c r="A49" s="279" t="s">
        <v>23</v>
      </c>
      <c r="B49" s="280"/>
      <c r="C49" s="280"/>
      <c r="D49" s="280"/>
      <c r="E49" s="287"/>
      <c r="F49" s="161">
        <v>166</v>
      </c>
      <c r="G49" s="64"/>
      <c r="H49" s="65"/>
      <c r="I49" s="66">
        <f t="shared" si="0"/>
        <v>0</v>
      </c>
      <c r="J49" s="64"/>
      <c r="K49" s="65"/>
      <c r="L49" s="66">
        <f t="shared" si="1"/>
        <v>0</v>
      </c>
    </row>
    <row r="50" spans="1:12" ht="19.5" customHeight="1">
      <c r="A50" s="281" t="s">
        <v>180</v>
      </c>
      <c r="B50" s="280"/>
      <c r="C50" s="280"/>
      <c r="D50" s="280"/>
      <c r="E50" s="287"/>
      <c r="F50" s="161">
        <v>167</v>
      </c>
      <c r="G50" s="166">
        <f>G51+G52+G53</f>
        <v>3696020.91</v>
      </c>
      <c r="H50" s="65">
        <f>H51+H52+H53</f>
        <v>0</v>
      </c>
      <c r="I50" s="170">
        <f t="shared" si="0"/>
        <v>3696020.91</v>
      </c>
      <c r="J50" s="166">
        <f>J51+J52+J53</f>
        <v>4541839.63</v>
      </c>
      <c r="K50" s="65">
        <f>K51+K52+K53</f>
        <v>0</v>
      </c>
      <c r="L50" s="170">
        <f t="shared" si="1"/>
        <v>4541839.63</v>
      </c>
    </row>
    <row r="51" spans="1:12" ht="19.5" customHeight="1">
      <c r="A51" s="279" t="s">
        <v>24</v>
      </c>
      <c r="B51" s="280"/>
      <c r="C51" s="280"/>
      <c r="D51" s="280"/>
      <c r="E51" s="287"/>
      <c r="F51" s="161">
        <v>168</v>
      </c>
      <c r="G51" s="64">
        <v>3696020.91</v>
      </c>
      <c r="H51" s="65"/>
      <c r="I51" s="66">
        <f t="shared" si="0"/>
        <v>3696020.91</v>
      </c>
      <c r="J51" s="64">
        <v>4541839.63</v>
      </c>
      <c r="K51" s="65"/>
      <c r="L51" s="66">
        <f t="shared" si="1"/>
        <v>4541839.63</v>
      </c>
    </row>
    <row r="52" spans="1:12" ht="19.5" customHeight="1">
      <c r="A52" s="279" t="s">
        <v>25</v>
      </c>
      <c r="B52" s="280"/>
      <c r="C52" s="280"/>
      <c r="D52" s="280"/>
      <c r="E52" s="287"/>
      <c r="F52" s="161">
        <v>169</v>
      </c>
      <c r="G52" s="64"/>
      <c r="H52" s="65"/>
      <c r="I52" s="66">
        <f t="shared" si="0"/>
        <v>0</v>
      </c>
      <c r="J52" s="64"/>
      <c r="K52" s="65"/>
      <c r="L52" s="66">
        <f t="shared" si="1"/>
        <v>0</v>
      </c>
    </row>
    <row r="53" spans="1:12" ht="19.5" customHeight="1">
      <c r="A53" s="279" t="s">
        <v>26</v>
      </c>
      <c r="B53" s="280"/>
      <c r="C53" s="280"/>
      <c r="D53" s="280"/>
      <c r="E53" s="287"/>
      <c r="F53" s="161">
        <v>170</v>
      </c>
      <c r="G53" s="64"/>
      <c r="H53" s="65"/>
      <c r="I53" s="66">
        <f t="shared" si="0"/>
        <v>0</v>
      </c>
      <c r="J53" s="64"/>
      <c r="K53" s="65"/>
      <c r="L53" s="66">
        <f t="shared" si="1"/>
        <v>0</v>
      </c>
    </row>
    <row r="54" spans="1:12" ht="19.5" customHeight="1">
      <c r="A54" s="281" t="s">
        <v>106</v>
      </c>
      <c r="B54" s="280"/>
      <c r="C54" s="280"/>
      <c r="D54" s="280"/>
      <c r="E54" s="287"/>
      <c r="F54" s="161">
        <v>171</v>
      </c>
      <c r="G54" s="168">
        <v>0</v>
      </c>
      <c r="H54" s="169">
        <v>0</v>
      </c>
      <c r="I54" s="66">
        <f t="shared" si="0"/>
        <v>0</v>
      </c>
      <c r="J54" s="168">
        <v>0</v>
      </c>
      <c r="K54" s="169">
        <v>0</v>
      </c>
      <c r="L54" s="66">
        <f t="shared" si="1"/>
        <v>0</v>
      </c>
    </row>
    <row r="55" spans="1:12" ht="19.5" customHeight="1">
      <c r="A55" s="279" t="s">
        <v>27</v>
      </c>
      <c r="B55" s="280"/>
      <c r="C55" s="280"/>
      <c r="D55" s="280"/>
      <c r="E55" s="287"/>
      <c r="F55" s="161">
        <v>172</v>
      </c>
      <c r="G55" s="64"/>
      <c r="H55" s="65"/>
      <c r="I55" s="66">
        <f t="shared" si="0"/>
        <v>0</v>
      </c>
      <c r="J55" s="64"/>
      <c r="K55" s="65"/>
      <c r="L55" s="66">
        <f t="shared" si="1"/>
        <v>0</v>
      </c>
    </row>
    <row r="56" spans="1:12" ht="19.5" customHeight="1">
      <c r="A56" s="279" t="s">
        <v>28</v>
      </c>
      <c r="B56" s="280"/>
      <c r="C56" s="280"/>
      <c r="D56" s="280"/>
      <c r="E56" s="287"/>
      <c r="F56" s="161">
        <v>173</v>
      </c>
      <c r="G56" s="64"/>
      <c r="H56" s="65"/>
      <c r="I56" s="66">
        <f t="shared" si="0"/>
        <v>0</v>
      </c>
      <c r="J56" s="171"/>
      <c r="K56" s="65"/>
      <c r="L56" s="175">
        <f t="shared" si="1"/>
        <v>0</v>
      </c>
    </row>
    <row r="57" spans="1:12" ht="19.5" customHeight="1">
      <c r="A57" s="281" t="s">
        <v>107</v>
      </c>
      <c r="B57" s="280"/>
      <c r="C57" s="280"/>
      <c r="D57" s="280"/>
      <c r="E57" s="287"/>
      <c r="F57" s="161">
        <v>174</v>
      </c>
      <c r="G57" s="166">
        <f>G58+G62</f>
        <v>-87827582.17</v>
      </c>
      <c r="H57" s="166">
        <f>H58+H62</f>
        <v>-855320826.8400002</v>
      </c>
      <c r="I57" s="166">
        <f t="shared" si="0"/>
        <v>-943148409.0100001</v>
      </c>
      <c r="J57" s="172">
        <f>J58+J62</f>
        <v>-114901915.37</v>
      </c>
      <c r="K57" s="167">
        <f>K58+K62</f>
        <v>-970686821.7800001</v>
      </c>
      <c r="L57" s="170">
        <f t="shared" si="1"/>
        <v>-1085588737.15</v>
      </c>
    </row>
    <row r="58" spans="1:12" ht="19.5" customHeight="1">
      <c r="A58" s="279" t="s">
        <v>108</v>
      </c>
      <c r="B58" s="280"/>
      <c r="C58" s="280"/>
      <c r="D58" s="280"/>
      <c r="E58" s="287"/>
      <c r="F58" s="161">
        <v>175</v>
      </c>
      <c r="G58" s="65">
        <f>G59+G60+G61</f>
        <v>-20077104.02</v>
      </c>
      <c r="H58" s="65">
        <f>H59+H60+H61</f>
        <v>-206838207.44</v>
      </c>
      <c r="I58" s="66">
        <f t="shared" si="0"/>
        <v>-226915311.46</v>
      </c>
      <c r="J58" s="171">
        <f>J59+J60+J61</f>
        <v>-21042368.41</v>
      </c>
      <c r="K58" s="65">
        <f>K59+K60+K61</f>
        <v>-212783126.33</v>
      </c>
      <c r="L58" s="175">
        <f t="shared" si="1"/>
        <v>-233825494.74</v>
      </c>
    </row>
    <row r="59" spans="1:12" ht="19.5" customHeight="1">
      <c r="A59" s="279" t="s">
        <v>29</v>
      </c>
      <c r="B59" s="280"/>
      <c r="C59" s="280"/>
      <c r="D59" s="280"/>
      <c r="E59" s="287"/>
      <c r="F59" s="161">
        <v>176</v>
      </c>
      <c r="G59" s="64">
        <v>-13401269.69</v>
      </c>
      <c r="H59" s="65">
        <v>-156504788.48</v>
      </c>
      <c r="I59" s="66">
        <f t="shared" si="0"/>
        <v>-169906058.17</v>
      </c>
      <c r="J59" s="171">
        <v>-13580345.76</v>
      </c>
      <c r="K59" s="65">
        <v>-173603626.61</v>
      </c>
      <c r="L59" s="175">
        <f t="shared" si="1"/>
        <v>-187183972.37</v>
      </c>
    </row>
    <row r="60" spans="1:12" ht="19.5" customHeight="1">
      <c r="A60" s="279" t="s">
        <v>30</v>
      </c>
      <c r="B60" s="280"/>
      <c r="C60" s="280"/>
      <c r="D60" s="280"/>
      <c r="E60" s="287"/>
      <c r="F60" s="161">
        <v>177</v>
      </c>
      <c r="G60" s="64">
        <v>-6675834.33</v>
      </c>
      <c r="H60" s="65">
        <v>-50333418.96</v>
      </c>
      <c r="I60" s="66">
        <f t="shared" si="0"/>
        <v>-57009253.29</v>
      </c>
      <c r="J60" s="171">
        <v>-7462022.65</v>
      </c>
      <c r="K60" s="65">
        <v>-39179499.72</v>
      </c>
      <c r="L60" s="175">
        <f t="shared" si="1"/>
        <v>-46641522.37</v>
      </c>
    </row>
    <row r="61" spans="1:12" ht="19.5" customHeight="1">
      <c r="A61" s="279" t="s">
        <v>31</v>
      </c>
      <c r="B61" s="280"/>
      <c r="C61" s="280"/>
      <c r="D61" s="280"/>
      <c r="E61" s="287"/>
      <c r="F61" s="161">
        <v>178</v>
      </c>
      <c r="G61" s="64">
        <v>0</v>
      </c>
      <c r="H61" s="65">
        <v>0</v>
      </c>
      <c r="I61" s="66">
        <f t="shared" si="0"/>
        <v>0</v>
      </c>
      <c r="J61" s="171"/>
      <c r="K61" s="65"/>
      <c r="L61" s="175">
        <f t="shared" si="1"/>
        <v>0</v>
      </c>
    </row>
    <row r="62" spans="1:12" ht="19.5" customHeight="1">
      <c r="A62" s="279" t="s">
        <v>109</v>
      </c>
      <c r="B62" s="280"/>
      <c r="C62" s="280"/>
      <c r="D62" s="280"/>
      <c r="E62" s="287"/>
      <c r="F62" s="161">
        <v>179</v>
      </c>
      <c r="G62" s="64">
        <f>G63+G64+G65</f>
        <v>-67750478.15</v>
      </c>
      <c r="H62" s="65">
        <f>H63+H64+H65</f>
        <v>-648482619.4000001</v>
      </c>
      <c r="I62" s="66">
        <f t="shared" si="0"/>
        <v>-716233097.5500001</v>
      </c>
      <c r="J62" s="171">
        <f>J63+J64+J65</f>
        <v>-93859546.96000001</v>
      </c>
      <c r="K62" s="65">
        <f>K63+K64+K65</f>
        <v>-757903695.45</v>
      </c>
      <c r="L62" s="175">
        <f t="shared" si="1"/>
        <v>-851763242.4100001</v>
      </c>
    </row>
    <row r="63" spans="1:12" ht="19.5" customHeight="1">
      <c r="A63" s="279" t="s">
        <v>32</v>
      </c>
      <c r="B63" s="280"/>
      <c r="C63" s="280"/>
      <c r="D63" s="280"/>
      <c r="E63" s="287"/>
      <c r="F63" s="161">
        <v>180</v>
      </c>
      <c r="G63" s="64">
        <v>-1681952.31</v>
      </c>
      <c r="H63" s="65">
        <v>-44409359.35</v>
      </c>
      <c r="I63" s="66">
        <f t="shared" si="0"/>
        <v>-46091311.660000004</v>
      </c>
      <c r="J63" s="171">
        <v>-1705830.33</v>
      </c>
      <c r="K63" s="65">
        <v>-40378712.54</v>
      </c>
      <c r="L63" s="175">
        <f t="shared" si="1"/>
        <v>-42084542.87</v>
      </c>
    </row>
    <row r="64" spans="1:12" ht="19.5" customHeight="1">
      <c r="A64" s="279" t="s">
        <v>47</v>
      </c>
      <c r="B64" s="280"/>
      <c r="C64" s="280"/>
      <c r="D64" s="280"/>
      <c r="E64" s="287"/>
      <c r="F64" s="161">
        <v>181</v>
      </c>
      <c r="G64" s="64">
        <v>-43632048.81</v>
      </c>
      <c r="H64" s="65">
        <v>-332564745.98</v>
      </c>
      <c r="I64" s="66">
        <f t="shared" si="0"/>
        <v>-376196794.79</v>
      </c>
      <c r="J64" s="171">
        <v>-44280904.1</v>
      </c>
      <c r="K64" s="65">
        <v>-333743727.59</v>
      </c>
      <c r="L64" s="175">
        <f t="shared" si="1"/>
        <v>-378024631.69</v>
      </c>
    </row>
    <row r="65" spans="1:12" ht="19.5" customHeight="1">
      <c r="A65" s="279" t="s">
        <v>48</v>
      </c>
      <c r="B65" s="280"/>
      <c r="C65" s="280"/>
      <c r="D65" s="280"/>
      <c r="E65" s="287"/>
      <c r="F65" s="161">
        <v>182</v>
      </c>
      <c r="G65" s="64">
        <v>-22436477.03</v>
      </c>
      <c r="H65" s="65">
        <v>-271508514.07000005</v>
      </c>
      <c r="I65" s="66">
        <f t="shared" si="0"/>
        <v>-293944991.1</v>
      </c>
      <c r="J65" s="171">
        <v>-47872812.53</v>
      </c>
      <c r="K65" s="65">
        <v>-383781255.32</v>
      </c>
      <c r="L65" s="175">
        <f t="shared" si="1"/>
        <v>-431654067.85</v>
      </c>
    </row>
    <row r="66" spans="1:12" ht="19.5" customHeight="1">
      <c r="A66" s="281" t="s">
        <v>110</v>
      </c>
      <c r="B66" s="280"/>
      <c r="C66" s="280"/>
      <c r="D66" s="280"/>
      <c r="E66" s="287"/>
      <c r="F66" s="161">
        <v>183</v>
      </c>
      <c r="G66" s="166">
        <f>SUM(G67:G73)</f>
        <v>-5792843.38</v>
      </c>
      <c r="H66" s="166">
        <f>SUM(H67:H73)</f>
        <v>-461462685.42999995</v>
      </c>
      <c r="I66" s="166">
        <f t="shared" si="0"/>
        <v>-467255528.80999994</v>
      </c>
      <c r="J66" s="172">
        <f>SUM(J67:J73)</f>
        <v>-2425166.34</v>
      </c>
      <c r="K66" s="167">
        <f>SUM(K67:K73)</f>
        <v>-308576358.07</v>
      </c>
      <c r="L66" s="170">
        <f t="shared" si="1"/>
        <v>-311001524.40999997</v>
      </c>
    </row>
    <row r="67" spans="1:12" ht="19.5" customHeight="1">
      <c r="A67" s="279" t="s">
        <v>191</v>
      </c>
      <c r="B67" s="280"/>
      <c r="C67" s="280"/>
      <c r="D67" s="280"/>
      <c r="E67" s="287"/>
      <c r="F67" s="161">
        <v>184</v>
      </c>
      <c r="G67" s="64">
        <v>0</v>
      </c>
      <c r="H67" s="65">
        <v>0</v>
      </c>
      <c r="I67" s="66">
        <f t="shared" si="0"/>
        <v>0</v>
      </c>
      <c r="J67" s="171"/>
      <c r="K67" s="65"/>
      <c r="L67" s="175">
        <f t="shared" si="1"/>
        <v>0</v>
      </c>
    </row>
    <row r="68" spans="1:12" ht="19.5" customHeight="1">
      <c r="A68" s="279" t="s">
        <v>49</v>
      </c>
      <c r="B68" s="280"/>
      <c r="C68" s="280"/>
      <c r="D68" s="280"/>
      <c r="E68" s="287"/>
      <c r="F68" s="161">
        <v>185</v>
      </c>
      <c r="G68" s="64">
        <v>0</v>
      </c>
      <c r="H68" s="65">
        <v>-229317.2</v>
      </c>
      <c r="I68" s="66">
        <f t="shared" si="0"/>
        <v>-229317.2</v>
      </c>
      <c r="J68" s="171"/>
      <c r="K68" s="65">
        <v>-575698.63</v>
      </c>
      <c r="L68" s="175">
        <f t="shared" si="1"/>
        <v>-575698.63</v>
      </c>
    </row>
    <row r="69" spans="1:12" ht="19.5" customHeight="1">
      <c r="A69" s="279" t="s">
        <v>176</v>
      </c>
      <c r="B69" s="280"/>
      <c r="C69" s="280"/>
      <c r="D69" s="280"/>
      <c r="E69" s="287"/>
      <c r="F69" s="161">
        <v>186</v>
      </c>
      <c r="G69" s="64">
        <v>-287506.5</v>
      </c>
      <c r="H69" s="65">
        <v>-130760116.22</v>
      </c>
      <c r="I69" s="66">
        <f t="shared" si="0"/>
        <v>-131047622.72</v>
      </c>
      <c r="J69" s="171">
        <v>-1180565.99</v>
      </c>
      <c r="K69" s="65">
        <v>-96766570.71</v>
      </c>
      <c r="L69" s="175">
        <f t="shared" si="1"/>
        <v>-97947136.69999999</v>
      </c>
    </row>
    <row r="70" spans="1:12" ht="19.5" customHeight="1">
      <c r="A70" s="279" t="s">
        <v>224</v>
      </c>
      <c r="B70" s="280"/>
      <c r="C70" s="280"/>
      <c r="D70" s="280"/>
      <c r="E70" s="287"/>
      <c r="F70" s="161">
        <v>187</v>
      </c>
      <c r="G70" s="64">
        <v>-2325542.05</v>
      </c>
      <c r="H70" s="65">
        <v>-5640414.55</v>
      </c>
      <c r="I70" s="66">
        <f t="shared" si="0"/>
        <v>-7965956.6</v>
      </c>
      <c r="J70" s="171">
        <v>-146696.99</v>
      </c>
      <c r="K70" s="65">
        <v>-228488.56</v>
      </c>
      <c r="L70" s="175">
        <f t="shared" si="1"/>
        <v>-375185.55</v>
      </c>
    </row>
    <row r="71" spans="1:12" ht="19.5" customHeight="1">
      <c r="A71" s="279" t="s">
        <v>225</v>
      </c>
      <c r="B71" s="280"/>
      <c r="C71" s="280"/>
      <c r="D71" s="280"/>
      <c r="E71" s="287"/>
      <c r="F71" s="161">
        <v>188</v>
      </c>
      <c r="G71" s="64">
        <v>-2667237.38</v>
      </c>
      <c r="H71" s="65">
        <v>-4752534.57</v>
      </c>
      <c r="I71" s="66">
        <f t="shared" si="0"/>
        <v>-7419771.95</v>
      </c>
      <c r="J71" s="171">
        <v>-566159.02</v>
      </c>
      <c r="K71" s="65">
        <v>-2604671.98</v>
      </c>
      <c r="L71" s="175">
        <f t="shared" si="1"/>
        <v>-3170831</v>
      </c>
    </row>
    <row r="72" spans="1:12" ht="19.5" customHeight="1">
      <c r="A72" s="279" t="s">
        <v>227</v>
      </c>
      <c r="B72" s="280"/>
      <c r="C72" s="280"/>
      <c r="D72" s="280"/>
      <c r="E72" s="287"/>
      <c r="F72" s="161">
        <v>189</v>
      </c>
      <c r="G72" s="171">
        <v>0</v>
      </c>
      <c r="H72" s="65">
        <v>0</v>
      </c>
      <c r="I72" s="175">
        <f aca="true" t="shared" si="2" ref="I72:I99">+G72+H72</f>
        <v>0</v>
      </c>
      <c r="J72" s="171"/>
      <c r="K72" s="65"/>
      <c r="L72" s="175">
        <f aca="true" t="shared" si="3" ref="L72:L99">+J72+K72</f>
        <v>0</v>
      </c>
    </row>
    <row r="73" spans="1:12" ht="19.5" customHeight="1">
      <c r="A73" s="279" t="s">
        <v>226</v>
      </c>
      <c r="B73" s="280"/>
      <c r="C73" s="280"/>
      <c r="D73" s="280"/>
      <c r="E73" s="287"/>
      <c r="F73" s="161">
        <v>190</v>
      </c>
      <c r="G73" s="171">
        <v>-512557.45</v>
      </c>
      <c r="H73" s="65">
        <v>-320080302.89</v>
      </c>
      <c r="I73" s="175">
        <f t="shared" si="2"/>
        <v>-320592860.34</v>
      </c>
      <c r="J73" s="171">
        <v>-531744.34</v>
      </c>
      <c r="K73" s="65">
        <v>-208400928.19</v>
      </c>
      <c r="L73" s="175">
        <f t="shared" si="3"/>
        <v>-208932672.53</v>
      </c>
    </row>
    <row r="74" spans="1:12" ht="19.5" customHeight="1">
      <c r="A74" s="281" t="s">
        <v>111</v>
      </c>
      <c r="B74" s="280"/>
      <c r="C74" s="280"/>
      <c r="D74" s="280"/>
      <c r="E74" s="287"/>
      <c r="F74" s="161">
        <v>191</v>
      </c>
      <c r="G74" s="172">
        <f>G75+G76</f>
        <v>-285920.65</v>
      </c>
      <c r="H74" s="167">
        <f>H75+H76</f>
        <v>-77738989.38</v>
      </c>
      <c r="I74" s="170">
        <f t="shared" si="2"/>
        <v>-78024910.03</v>
      </c>
      <c r="J74" s="172">
        <f>J75+J76</f>
        <v>-247031.29</v>
      </c>
      <c r="K74" s="167">
        <f>K75+K76</f>
        <v>-58417736.89</v>
      </c>
      <c r="L74" s="170">
        <f t="shared" si="3"/>
        <v>-58664768.18</v>
      </c>
    </row>
    <row r="75" spans="1:12" ht="19.5" customHeight="1">
      <c r="A75" s="279" t="s">
        <v>50</v>
      </c>
      <c r="B75" s="280"/>
      <c r="C75" s="280"/>
      <c r="D75" s="280"/>
      <c r="E75" s="287"/>
      <c r="F75" s="161">
        <v>192</v>
      </c>
      <c r="G75" s="171">
        <v>0</v>
      </c>
      <c r="H75" s="65">
        <v>0</v>
      </c>
      <c r="I75" s="175">
        <f t="shared" si="2"/>
        <v>0</v>
      </c>
      <c r="J75" s="171"/>
      <c r="K75" s="65"/>
      <c r="L75" s="175">
        <f t="shared" si="3"/>
        <v>0</v>
      </c>
    </row>
    <row r="76" spans="1:12" ht="19.5" customHeight="1">
      <c r="A76" s="279" t="s">
        <v>51</v>
      </c>
      <c r="B76" s="280"/>
      <c r="C76" s="280"/>
      <c r="D76" s="280"/>
      <c r="E76" s="287"/>
      <c r="F76" s="161">
        <v>193</v>
      </c>
      <c r="G76" s="171">
        <v>-285920.65</v>
      </c>
      <c r="H76" s="65">
        <v>-77738989.38</v>
      </c>
      <c r="I76" s="175">
        <f t="shared" si="2"/>
        <v>-78024910.03</v>
      </c>
      <c r="J76" s="171">
        <v>-247031.29</v>
      </c>
      <c r="K76" s="65">
        <v>-58417736.89</v>
      </c>
      <c r="L76" s="175">
        <f t="shared" si="3"/>
        <v>-58664768.18</v>
      </c>
    </row>
    <row r="77" spans="1:12" ht="19.5" customHeight="1">
      <c r="A77" s="281" t="s">
        <v>58</v>
      </c>
      <c r="B77" s="280"/>
      <c r="C77" s="280"/>
      <c r="D77" s="280"/>
      <c r="E77" s="287"/>
      <c r="F77" s="161">
        <v>194</v>
      </c>
      <c r="G77" s="172">
        <v>0</v>
      </c>
      <c r="H77" s="167">
        <v>-20860950.97</v>
      </c>
      <c r="I77" s="170">
        <f t="shared" si="2"/>
        <v>-20860950.97</v>
      </c>
      <c r="J77" s="172">
        <v>-468884.77</v>
      </c>
      <c r="K77" s="167">
        <v>-111425941.77</v>
      </c>
      <c r="L77" s="170">
        <f t="shared" si="3"/>
        <v>-111894826.53999999</v>
      </c>
    </row>
    <row r="78" spans="1:12" ht="19.5" customHeight="1">
      <c r="A78" s="281" t="s">
        <v>327</v>
      </c>
      <c r="B78" s="280"/>
      <c r="C78" s="280"/>
      <c r="D78" s="280"/>
      <c r="E78" s="287"/>
      <c r="F78" s="161">
        <v>195</v>
      </c>
      <c r="G78" s="172">
        <f>G7+G16+G30+G31+G32+G33+G42+G50+G54+G57+G66+G74+G77</f>
        <v>10384120.07000001</v>
      </c>
      <c r="H78" s="167">
        <f>H7+H16+H30+H31+H32+H33+H42+H50+H54+H57+H66+H74+H77</f>
        <v>-240207408.6500003</v>
      </c>
      <c r="I78" s="170">
        <f t="shared" si="2"/>
        <v>-229823288.58000028</v>
      </c>
      <c r="J78" s="172">
        <f>J7+J16+J30+J31+J32+J33+J42+J50+J54+J57+J66+J74+J77</f>
        <v>-5497696.159999946</v>
      </c>
      <c r="K78" s="167">
        <f>K7+K16+K30+K31+K32+K33+K42+K50+K54+K57+K66+K74+K77</f>
        <v>-507923956.02999943</v>
      </c>
      <c r="L78" s="170">
        <f t="shared" si="3"/>
        <v>-513421652.1899994</v>
      </c>
    </row>
    <row r="79" spans="1:12" ht="19.5" customHeight="1">
      <c r="A79" s="281" t="s">
        <v>112</v>
      </c>
      <c r="B79" s="280"/>
      <c r="C79" s="280"/>
      <c r="D79" s="280"/>
      <c r="E79" s="287"/>
      <c r="F79" s="161">
        <v>196</v>
      </c>
      <c r="G79" s="172">
        <f>G80+G81</f>
        <v>-2155793.2199999997</v>
      </c>
      <c r="H79" s="167">
        <f>H80+H81</f>
        <v>782702.7699999996</v>
      </c>
      <c r="I79" s="170">
        <f t="shared" si="2"/>
        <v>-1373090.4500000002</v>
      </c>
      <c r="J79" s="172">
        <f>J80+J81</f>
        <v>1041653.42</v>
      </c>
      <c r="K79" s="167">
        <f>K80+K81</f>
        <v>99534908.79</v>
      </c>
      <c r="L79" s="170">
        <f t="shared" si="3"/>
        <v>100576562.21000001</v>
      </c>
    </row>
    <row r="80" spans="1:12" ht="19.5" customHeight="1">
      <c r="A80" s="279" t="s">
        <v>52</v>
      </c>
      <c r="B80" s="280"/>
      <c r="C80" s="280"/>
      <c r="D80" s="280"/>
      <c r="E80" s="287"/>
      <c r="F80" s="161">
        <v>197</v>
      </c>
      <c r="G80" s="171">
        <v>-776933.25</v>
      </c>
      <c r="H80" s="65">
        <v>-30251449.41</v>
      </c>
      <c r="I80" s="175">
        <f t="shared" si="2"/>
        <v>-31028382.66</v>
      </c>
      <c r="J80" s="171"/>
      <c r="K80" s="65"/>
      <c r="L80" s="175">
        <f t="shared" si="3"/>
        <v>0</v>
      </c>
    </row>
    <row r="81" spans="1:12" ht="19.5" customHeight="1">
      <c r="A81" s="279" t="s">
        <v>53</v>
      </c>
      <c r="B81" s="280"/>
      <c r="C81" s="280"/>
      <c r="D81" s="280"/>
      <c r="E81" s="287"/>
      <c r="F81" s="161">
        <v>198</v>
      </c>
      <c r="G81" s="171">
        <v>-1378859.97</v>
      </c>
      <c r="H81" s="65">
        <v>31034152.18</v>
      </c>
      <c r="I81" s="175">
        <f t="shared" si="2"/>
        <v>29655292.21</v>
      </c>
      <c r="J81" s="171">
        <v>1041653.42</v>
      </c>
      <c r="K81" s="65">
        <v>99534908.79</v>
      </c>
      <c r="L81" s="175">
        <f t="shared" si="3"/>
        <v>100576562.21000001</v>
      </c>
    </row>
    <row r="82" spans="1:12" ht="19.5" customHeight="1">
      <c r="A82" s="281" t="s">
        <v>178</v>
      </c>
      <c r="B82" s="280"/>
      <c r="C82" s="280"/>
      <c r="D82" s="280"/>
      <c r="E82" s="287"/>
      <c r="F82" s="161">
        <v>199</v>
      </c>
      <c r="G82" s="172">
        <f>+G78+G79</f>
        <v>8228326.85000001</v>
      </c>
      <c r="H82" s="167">
        <f>+H78+H79</f>
        <v>-239424705.8800003</v>
      </c>
      <c r="I82" s="170">
        <f t="shared" si="2"/>
        <v>-231196379.03000027</v>
      </c>
      <c r="J82" s="172">
        <f>+J78+J79</f>
        <v>-4456042.739999946</v>
      </c>
      <c r="K82" s="167">
        <f>+K78+K79</f>
        <v>-408389047.2399994</v>
      </c>
      <c r="L82" s="170">
        <f t="shared" si="3"/>
        <v>-412845089.97999936</v>
      </c>
    </row>
    <row r="83" spans="1:12" ht="19.5" customHeight="1">
      <c r="A83" s="281" t="s">
        <v>228</v>
      </c>
      <c r="B83" s="282"/>
      <c r="C83" s="282"/>
      <c r="D83" s="282"/>
      <c r="E83" s="283"/>
      <c r="F83" s="161">
        <v>200</v>
      </c>
      <c r="G83" s="171">
        <v>0</v>
      </c>
      <c r="H83" s="65">
        <v>0</v>
      </c>
      <c r="I83" s="175">
        <f t="shared" si="2"/>
        <v>0</v>
      </c>
      <c r="J83" s="171"/>
      <c r="K83" s="65"/>
      <c r="L83" s="175">
        <f t="shared" si="3"/>
        <v>0</v>
      </c>
    </row>
    <row r="84" spans="1:12" ht="19.5" customHeight="1">
      <c r="A84" s="281" t="s">
        <v>229</v>
      </c>
      <c r="B84" s="282"/>
      <c r="C84" s="282"/>
      <c r="D84" s="282"/>
      <c r="E84" s="283"/>
      <c r="F84" s="161">
        <v>201</v>
      </c>
      <c r="G84" s="171">
        <v>0</v>
      </c>
      <c r="H84" s="65">
        <v>0</v>
      </c>
      <c r="I84" s="175">
        <f t="shared" si="2"/>
        <v>0</v>
      </c>
      <c r="J84" s="171"/>
      <c r="K84" s="65"/>
      <c r="L84" s="175">
        <f t="shared" si="3"/>
        <v>0</v>
      </c>
    </row>
    <row r="85" spans="1:12" ht="19.5" customHeight="1">
      <c r="A85" s="281" t="s">
        <v>234</v>
      </c>
      <c r="B85" s="282"/>
      <c r="C85" s="282"/>
      <c r="D85" s="282"/>
      <c r="E85" s="282"/>
      <c r="F85" s="161">
        <v>202</v>
      </c>
      <c r="G85" s="172">
        <f>+G7+G16+G30+G31+G32+G81</f>
        <v>477301377.71999997</v>
      </c>
      <c r="H85" s="167">
        <f>+H7+H16+H30+H31+H32+H81</f>
        <v>2160433582.2999997</v>
      </c>
      <c r="I85" s="170">
        <f t="shared" si="2"/>
        <v>2637734960.0199995</v>
      </c>
      <c r="J85" s="172">
        <f>+J7+J16+J30+J31+J32+J81</f>
        <v>488729137.24000007</v>
      </c>
      <c r="K85" s="167">
        <f>+K7+K16+K30+K31+K32+K81</f>
        <v>2070704033.9700005</v>
      </c>
      <c r="L85" s="170">
        <f t="shared" si="3"/>
        <v>2559433171.2100005</v>
      </c>
    </row>
    <row r="86" spans="1:12" ht="19.5" customHeight="1">
      <c r="A86" s="281" t="s">
        <v>235</v>
      </c>
      <c r="B86" s="282"/>
      <c r="C86" s="282"/>
      <c r="D86" s="282"/>
      <c r="E86" s="282"/>
      <c r="F86" s="161">
        <v>203</v>
      </c>
      <c r="G86" s="172">
        <f>+G33+G42+G50+G54+G57+G66+G74+G77+G80</f>
        <v>-469073050.86999995</v>
      </c>
      <c r="H86" s="167">
        <f>+H33+H42+H50+H54+H57+H66+H74+H77+H80</f>
        <v>-2399858288.18</v>
      </c>
      <c r="I86" s="170">
        <f t="shared" si="2"/>
        <v>-2868931339.0499997</v>
      </c>
      <c r="J86" s="172">
        <f>+J33+J42+J50+J54+J57+J66+J74+J77+J80</f>
        <v>-493185179.97999996</v>
      </c>
      <c r="K86" s="167">
        <f>+K33+K42+K50+K54+K57+K66+K74+K77+K80</f>
        <v>-2479093081.21</v>
      </c>
      <c r="L86" s="170">
        <f t="shared" si="3"/>
        <v>-2972278261.19</v>
      </c>
    </row>
    <row r="87" spans="1:12" ht="19.5" customHeight="1">
      <c r="A87" s="281" t="s">
        <v>179</v>
      </c>
      <c r="B87" s="280"/>
      <c r="C87" s="280"/>
      <c r="D87" s="280"/>
      <c r="E87" s="280"/>
      <c r="F87" s="161">
        <v>204</v>
      </c>
      <c r="G87" s="172">
        <f>SUM(G88:G94)-G95</f>
        <v>14268036.2100001</v>
      </c>
      <c r="H87" s="167">
        <f>SUM(H88:H94)-H95</f>
        <v>-153776308.08400005</v>
      </c>
      <c r="I87" s="170">
        <f t="shared" si="2"/>
        <v>-139508271.87399995</v>
      </c>
      <c r="J87" s="172">
        <f>SUM(J88:J94)-J95</f>
        <v>8400300.11</v>
      </c>
      <c r="K87" s="167">
        <f>SUM(K88:K94)-K95</f>
        <v>28802332.249999993</v>
      </c>
      <c r="L87" s="170">
        <f t="shared" si="3"/>
        <v>37202632.35999999</v>
      </c>
    </row>
    <row r="88" spans="1:12" ht="19.5" customHeight="1">
      <c r="A88" s="279" t="s">
        <v>236</v>
      </c>
      <c r="B88" s="280"/>
      <c r="C88" s="280"/>
      <c r="D88" s="280"/>
      <c r="E88" s="280"/>
      <c r="F88" s="161">
        <v>205</v>
      </c>
      <c r="G88" s="171">
        <v>0</v>
      </c>
      <c r="H88" s="65">
        <v>0</v>
      </c>
      <c r="I88" s="175">
        <f t="shared" si="2"/>
        <v>0</v>
      </c>
      <c r="J88" s="171"/>
      <c r="K88" s="167"/>
      <c r="L88" s="175">
        <f t="shared" si="3"/>
        <v>0</v>
      </c>
    </row>
    <row r="89" spans="1:12" ht="19.5" customHeight="1">
      <c r="A89" s="279" t="s">
        <v>237</v>
      </c>
      <c r="B89" s="280"/>
      <c r="C89" s="280"/>
      <c r="D89" s="280"/>
      <c r="E89" s="280"/>
      <c r="F89" s="161">
        <v>206</v>
      </c>
      <c r="G89" s="171">
        <v>14268036.2100001</v>
      </c>
      <c r="H89" s="65">
        <v>29075086.58</v>
      </c>
      <c r="I89" s="175">
        <f t="shared" si="2"/>
        <v>43343122.790000096</v>
      </c>
      <c r="J89" s="171">
        <v>8400300.11</v>
      </c>
      <c r="K89" s="65">
        <v>90076264.82</v>
      </c>
      <c r="L89" s="175">
        <f t="shared" si="3"/>
        <v>98476564.92999999</v>
      </c>
    </row>
    <row r="90" spans="1:12" ht="19.5" customHeight="1">
      <c r="A90" s="279" t="s">
        <v>238</v>
      </c>
      <c r="B90" s="280"/>
      <c r="C90" s="280"/>
      <c r="D90" s="280"/>
      <c r="E90" s="280"/>
      <c r="F90" s="161">
        <v>207</v>
      </c>
      <c r="G90" s="171">
        <v>0</v>
      </c>
      <c r="H90" s="65">
        <v>-182851394.66400003</v>
      </c>
      <c r="I90" s="175">
        <f t="shared" si="2"/>
        <v>-182851394.66400003</v>
      </c>
      <c r="J90" s="171"/>
      <c r="K90" s="65">
        <v>-61273932.57</v>
      </c>
      <c r="L90" s="175">
        <f t="shared" si="3"/>
        <v>-61273932.57</v>
      </c>
    </row>
    <row r="91" spans="1:12" ht="19.5" customHeight="1">
      <c r="A91" s="279" t="s">
        <v>239</v>
      </c>
      <c r="B91" s="280"/>
      <c r="C91" s="280"/>
      <c r="D91" s="280"/>
      <c r="E91" s="280"/>
      <c r="F91" s="161">
        <v>208</v>
      </c>
      <c r="G91" s="171">
        <v>0</v>
      </c>
      <c r="H91" s="65">
        <v>0</v>
      </c>
      <c r="I91" s="175">
        <f t="shared" si="2"/>
        <v>0</v>
      </c>
      <c r="J91" s="171"/>
      <c r="K91" s="65"/>
      <c r="L91" s="175">
        <f t="shared" si="3"/>
        <v>0</v>
      </c>
    </row>
    <row r="92" spans="1:12" ht="19.5" customHeight="1">
      <c r="A92" s="279" t="s">
        <v>240</v>
      </c>
      <c r="B92" s="280"/>
      <c r="C92" s="280"/>
      <c r="D92" s="280"/>
      <c r="E92" s="280"/>
      <c r="F92" s="161">
        <v>209</v>
      </c>
      <c r="G92" s="171">
        <v>0</v>
      </c>
      <c r="H92" s="65">
        <v>0</v>
      </c>
      <c r="I92" s="175">
        <f t="shared" si="2"/>
        <v>0</v>
      </c>
      <c r="J92" s="171"/>
      <c r="K92" s="65"/>
      <c r="L92" s="175">
        <f t="shared" si="3"/>
        <v>0</v>
      </c>
    </row>
    <row r="93" spans="1:12" ht="19.5" customHeight="1">
      <c r="A93" s="279" t="s">
        <v>241</v>
      </c>
      <c r="B93" s="280"/>
      <c r="C93" s="280"/>
      <c r="D93" s="280"/>
      <c r="E93" s="280"/>
      <c r="F93" s="161">
        <v>210</v>
      </c>
      <c r="G93" s="171">
        <v>0</v>
      </c>
      <c r="H93" s="65">
        <v>0</v>
      </c>
      <c r="I93" s="175">
        <f t="shared" si="2"/>
        <v>0</v>
      </c>
      <c r="J93" s="171"/>
      <c r="K93" s="65"/>
      <c r="L93" s="175">
        <f t="shared" si="3"/>
        <v>0</v>
      </c>
    </row>
    <row r="94" spans="1:12" ht="19.5" customHeight="1">
      <c r="A94" s="279" t="s">
        <v>242</v>
      </c>
      <c r="B94" s="280"/>
      <c r="C94" s="280"/>
      <c r="D94" s="280"/>
      <c r="E94" s="280"/>
      <c r="F94" s="161">
        <v>211</v>
      </c>
      <c r="G94" s="171">
        <v>0</v>
      </c>
      <c r="H94" s="65">
        <v>0</v>
      </c>
      <c r="I94" s="175">
        <f t="shared" si="2"/>
        <v>0</v>
      </c>
      <c r="J94" s="171"/>
      <c r="K94" s="65"/>
      <c r="L94" s="175">
        <f t="shared" si="3"/>
        <v>0</v>
      </c>
    </row>
    <row r="95" spans="1:12" ht="19.5" customHeight="1">
      <c r="A95" s="279" t="s">
        <v>243</v>
      </c>
      <c r="B95" s="280"/>
      <c r="C95" s="280"/>
      <c r="D95" s="280"/>
      <c r="E95" s="280"/>
      <c r="F95" s="161">
        <v>212</v>
      </c>
      <c r="G95" s="171">
        <v>0</v>
      </c>
      <c r="H95" s="65">
        <v>0</v>
      </c>
      <c r="I95" s="175">
        <f t="shared" si="2"/>
        <v>0</v>
      </c>
      <c r="J95" s="171"/>
      <c r="K95" s="65"/>
      <c r="L95" s="175">
        <f t="shared" si="3"/>
        <v>0</v>
      </c>
    </row>
    <row r="96" spans="1:12" ht="19.5" customHeight="1">
      <c r="A96" s="281" t="s">
        <v>177</v>
      </c>
      <c r="B96" s="280"/>
      <c r="C96" s="280"/>
      <c r="D96" s="280"/>
      <c r="E96" s="280"/>
      <c r="F96" s="161">
        <v>213</v>
      </c>
      <c r="G96" s="172">
        <v>22496363.06000011</v>
      </c>
      <c r="H96" s="167">
        <v>-393201013.96400034</v>
      </c>
      <c r="I96" s="170">
        <f t="shared" si="2"/>
        <v>-370704650.9040002</v>
      </c>
      <c r="J96" s="172">
        <v>3944257.370000053</v>
      </c>
      <c r="K96" s="167">
        <v>-379586714.9899994</v>
      </c>
      <c r="L96" s="170">
        <f t="shared" si="3"/>
        <v>-375642457.61999935</v>
      </c>
    </row>
    <row r="97" spans="1:12" ht="19.5" customHeight="1">
      <c r="A97" s="281" t="s">
        <v>228</v>
      </c>
      <c r="B97" s="282"/>
      <c r="C97" s="282"/>
      <c r="D97" s="282"/>
      <c r="E97" s="283"/>
      <c r="F97" s="3">
        <v>214</v>
      </c>
      <c r="G97" s="173"/>
      <c r="H97" s="57"/>
      <c r="I97" s="176">
        <f t="shared" si="2"/>
        <v>0</v>
      </c>
      <c r="J97" s="173"/>
      <c r="K97" s="57"/>
      <c r="L97" s="176">
        <f t="shared" si="3"/>
        <v>0</v>
      </c>
    </row>
    <row r="98" spans="1:12" ht="19.5" customHeight="1">
      <c r="A98" s="281" t="s">
        <v>229</v>
      </c>
      <c r="B98" s="282"/>
      <c r="C98" s="282"/>
      <c r="D98" s="282"/>
      <c r="E98" s="283"/>
      <c r="F98" s="3">
        <v>215</v>
      </c>
      <c r="G98" s="173"/>
      <c r="H98" s="57"/>
      <c r="I98" s="176">
        <f t="shared" si="2"/>
        <v>0</v>
      </c>
      <c r="J98" s="173"/>
      <c r="K98" s="57"/>
      <c r="L98" s="176">
        <f t="shared" si="3"/>
        <v>0</v>
      </c>
    </row>
    <row r="99" spans="1:12" ht="19.5" customHeight="1">
      <c r="A99" s="284" t="s">
        <v>269</v>
      </c>
      <c r="B99" s="285"/>
      <c r="C99" s="285"/>
      <c r="D99" s="285"/>
      <c r="E99" s="285"/>
      <c r="F99" s="4">
        <v>216</v>
      </c>
      <c r="G99" s="174"/>
      <c r="H99" s="58"/>
      <c r="I99" s="177">
        <f t="shared" si="2"/>
        <v>0</v>
      </c>
      <c r="J99" s="174"/>
      <c r="K99" s="58"/>
      <c r="L99" s="178">
        <f t="shared" si="3"/>
        <v>0</v>
      </c>
    </row>
    <row r="100" spans="1:12" ht="19.5" customHeight="1">
      <c r="A100" s="286" t="s">
        <v>332</v>
      </c>
      <c r="B100" s="286"/>
      <c r="C100" s="286"/>
      <c r="D100" s="286"/>
      <c r="E100" s="286"/>
      <c r="F100" s="286"/>
      <c r="G100" s="286"/>
      <c r="H100" s="286"/>
      <c r="I100" s="286"/>
      <c r="J100" s="286"/>
      <c r="K100" s="286"/>
      <c r="L100" s="286"/>
    </row>
    <row r="101" ht="19.5" customHeight="1"/>
  </sheetData>
  <sheetProtection/>
  <mergeCells count="101">
    <mergeCell ref="A10:E10"/>
    <mergeCell ref="A11:E11"/>
    <mergeCell ref="A7:E7"/>
    <mergeCell ref="A2:L2"/>
    <mergeCell ref="J4:L4"/>
    <mergeCell ref="A6:E6"/>
    <mergeCell ref="G4:I4"/>
    <mergeCell ref="K3:L3"/>
    <mergeCell ref="F4:F5"/>
    <mergeCell ref="A4:E5"/>
    <mergeCell ref="A24:E24"/>
    <mergeCell ref="A25:E25"/>
    <mergeCell ref="A16:E16"/>
    <mergeCell ref="A17:E17"/>
    <mergeCell ref="A8:E8"/>
    <mergeCell ref="A12:E12"/>
    <mergeCell ref="A13:E13"/>
    <mergeCell ref="A14:E14"/>
    <mergeCell ref="A15:E15"/>
    <mergeCell ref="A9:E9"/>
    <mergeCell ref="A18:E18"/>
    <mergeCell ref="A19:E19"/>
    <mergeCell ref="A20:E20"/>
    <mergeCell ref="A21:E21"/>
    <mergeCell ref="A22:E22"/>
    <mergeCell ref="A23:E23"/>
    <mergeCell ref="A43:E43"/>
    <mergeCell ref="A46:E46"/>
    <mergeCell ref="A30:E30"/>
    <mergeCell ref="A31:E31"/>
    <mergeCell ref="A32:E32"/>
    <mergeCell ref="A33:E33"/>
    <mergeCell ref="A34:E34"/>
    <mergeCell ref="A35:E35"/>
    <mergeCell ref="A36:E36"/>
    <mergeCell ref="A37:E37"/>
    <mergeCell ref="A53:E53"/>
    <mergeCell ref="A44:E44"/>
    <mergeCell ref="A45:E45"/>
    <mergeCell ref="A47:E47"/>
    <mergeCell ref="A48:E48"/>
    <mergeCell ref="A38:E38"/>
    <mergeCell ref="A39:E39"/>
    <mergeCell ref="A40:E40"/>
    <mergeCell ref="A41:E41"/>
    <mergeCell ref="A42:E42"/>
    <mergeCell ref="A63:E63"/>
    <mergeCell ref="A66:E66"/>
    <mergeCell ref="A67:E67"/>
    <mergeCell ref="A26:E26"/>
    <mergeCell ref="A27:E27"/>
    <mergeCell ref="A28:E28"/>
    <mergeCell ref="A29:E29"/>
    <mergeCell ref="A59:E59"/>
    <mergeCell ref="A52:E52"/>
    <mergeCell ref="A51:E51"/>
    <mergeCell ref="A58:E58"/>
    <mergeCell ref="A69:E69"/>
    <mergeCell ref="A49:E49"/>
    <mergeCell ref="A50:E50"/>
    <mergeCell ref="A64:E64"/>
    <mergeCell ref="A65:E65"/>
    <mergeCell ref="A54:E54"/>
    <mergeCell ref="A55:E55"/>
    <mergeCell ref="A56:E56"/>
    <mergeCell ref="A57:E57"/>
    <mergeCell ref="A60:E60"/>
    <mergeCell ref="A70:E70"/>
    <mergeCell ref="A71:E71"/>
    <mergeCell ref="A74:E74"/>
    <mergeCell ref="A75:E75"/>
    <mergeCell ref="A72:E72"/>
    <mergeCell ref="A73:E73"/>
    <mergeCell ref="A68:E68"/>
    <mergeCell ref="A61:E61"/>
    <mergeCell ref="A62:E62"/>
    <mergeCell ref="A78:E78"/>
    <mergeCell ref="A79:E79"/>
    <mergeCell ref="A76:E76"/>
    <mergeCell ref="A77:E77"/>
    <mergeCell ref="A80:E80"/>
    <mergeCell ref="A87:E87"/>
    <mergeCell ref="A81:E81"/>
    <mergeCell ref="A82:E82"/>
    <mergeCell ref="A83:E83"/>
    <mergeCell ref="A84:E84"/>
    <mergeCell ref="A98:E98"/>
    <mergeCell ref="A99:E99"/>
    <mergeCell ref="A100:L100"/>
    <mergeCell ref="A93:E93"/>
    <mergeCell ref="A94:E94"/>
    <mergeCell ref="A95:E95"/>
    <mergeCell ref="A96:E96"/>
    <mergeCell ref="A97:E97"/>
    <mergeCell ref="A91:E91"/>
    <mergeCell ref="A92:E92"/>
    <mergeCell ref="A86:E86"/>
    <mergeCell ref="A89:E89"/>
    <mergeCell ref="A88:E88"/>
    <mergeCell ref="A85:E85"/>
    <mergeCell ref="A90:E9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9" r:id="rId1"/>
  <rowBreaks count="1" manualBreakCount="1">
    <brk id="53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view="pageBreakPreview" zoomScale="110" zoomScaleSheetLayoutView="110" zoomScalePageLayoutView="0" workbookViewId="0" topLeftCell="A43">
      <selection activeCell="O8" sqref="O8"/>
    </sheetView>
  </sheetViews>
  <sheetFormatPr defaultColWidth="9.140625" defaultRowHeight="12.75"/>
  <cols>
    <col min="1" max="4" width="9.140625" style="43" customWidth="1"/>
    <col min="5" max="5" width="15.7109375" style="43" customWidth="1"/>
    <col min="6" max="6" width="4.7109375" style="43" hidden="1" customWidth="1"/>
    <col min="7" max="7" width="9.140625" style="43" hidden="1" customWidth="1"/>
    <col min="8" max="8" width="7.57421875" style="43" customWidth="1"/>
    <col min="9" max="9" width="6.7109375" style="43" customWidth="1"/>
    <col min="10" max="10" width="13.57421875" style="43" customWidth="1"/>
    <col min="11" max="11" width="13.7109375" style="43" customWidth="1"/>
    <col min="12" max="16384" width="9.140625" style="43" customWidth="1"/>
  </cols>
  <sheetData>
    <row r="1" spans="1:10" ht="21.75" customHeight="1">
      <c r="A1" s="301" t="s">
        <v>181</v>
      </c>
      <c r="B1" s="302"/>
      <c r="C1" s="302"/>
      <c r="D1" s="302"/>
      <c r="E1" s="302"/>
      <c r="F1" s="302"/>
      <c r="G1" s="302"/>
      <c r="H1" s="302"/>
      <c r="I1" s="302"/>
      <c r="J1" s="303"/>
    </row>
    <row r="2" spans="1:10" ht="12.75">
      <c r="A2" s="304" t="s">
        <v>394</v>
      </c>
      <c r="B2" s="305"/>
      <c r="C2" s="305"/>
      <c r="D2" s="305"/>
      <c r="E2" s="305"/>
      <c r="F2" s="305"/>
      <c r="G2" s="305"/>
      <c r="H2" s="305"/>
      <c r="I2" s="305"/>
      <c r="J2" s="303"/>
    </row>
    <row r="3" spans="1:11" ht="12.75">
      <c r="A3" s="16"/>
      <c r="B3" s="45"/>
      <c r="C3" s="45"/>
      <c r="D3" s="313"/>
      <c r="E3" s="313"/>
      <c r="F3" s="45"/>
      <c r="G3" s="45"/>
      <c r="H3" s="45"/>
      <c r="I3" s="45"/>
      <c r="J3" s="46"/>
      <c r="K3" s="30" t="s">
        <v>57</v>
      </c>
    </row>
    <row r="4" spans="1:11" ht="23.25">
      <c r="A4" s="306" t="s">
        <v>6</v>
      </c>
      <c r="B4" s="306"/>
      <c r="C4" s="306"/>
      <c r="D4" s="306"/>
      <c r="E4" s="306"/>
      <c r="F4" s="306"/>
      <c r="G4" s="306"/>
      <c r="H4" s="306"/>
      <c r="I4" s="49" t="s">
        <v>61</v>
      </c>
      <c r="J4" s="50" t="s">
        <v>329</v>
      </c>
      <c r="K4" s="50" t="s">
        <v>330</v>
      </c>
    </row>
    <row r="5" spans="1:11" ht="12.75" customHeight="1">
      <c r="A5" s="307">
        <v>1</v>
      </c>
      <c r="B5" s="307"/>
      <c r="C5" s="307"/>
      <c r="D5" s="307"/>
      <c r="E5" s="307"/>
      <c r="F5" s="307"/>
      <c r="G5" s="307"/>
      <c r="H5" s="307"/>
      <c r="I5" s="51">
        <v>2</v>
      </c>
      <c r="J5" s="52" t="s">
        <v>59</v>
      </c>
      <c r="K5" s="52" t="s">
        <v>60</v>
      </c>
    </row>
    <row r="6" spans="1:11" ht="19.5" customHeight="1">
      <c r="A6" s="294" t="s">
        <v>183</v>
      </c>
      <c r="B6" s="295"/>
      <c r="C6" s="295"/>
      <c r="D6" s="295"/>
      <c r="E6" s="295"/>
      <c r="F6" s="295"/>
      <c r="G6" s="295"/>
      <c r="H6" s="296"/>
      <c r="I6" s="48">
        <v>1</v>
      </c>
      <c r="J6" s="12">
        <f>J7+J18+J36</f>
        <v>293795134.5100001</v>
      </c>
      <c r="K6" s="12">
        <f>K7+K18+K36</f>
        <v>-869368213.8700007</v>
      </c>
    </row>
    <row r="7" spans="1:11" ht="19.5" customHeight="1">
      <c r="A7" s="297" t="s">
        <v>184</v>
      </c>
      <c r="B7" s="298"/>
      <c r="C7" s="298"/>
      <c r="D7" s="298"/>
      <c r="E7" s="298"/>
      <c r="F7" s="298"/>
      <c r="G7" s="298"/>
      <c r="H7" s="299"/>
      <c r="I7" s="6">
        <v>2</v>
      </c>
      <c r="J7" s="12">
        <f>J8+J9</f>
        <v>159437143.4700005</v>
      </c>
      <c r="K7" s="12">
        <f>K8+K9</f>
        <v>-215208449.9400007</v>
      </c>
    </row>
    <row r="8" spans="1:11" ht="19.5" customHeight="1">
      <c r="A8" s="300" t="s">
        <v>83</v>
      </c>
      <c r="B8" s="298"/>
      <c r="C8" s="298"/>
      <c r="D8" s="298"/>
      <c r="E8" s="298"/>
      <c r="F8" s="298"/>
      <c r="G8" s="298"/>
      <c r="H8" s="299"/>
      <c r="I8" s="6">
        <v>3</v>
      </c>
      <c r="J8" s="12">
        <v>-229823288.60000002</v>
      </c>
      <c r="K8" s="12">
        <v>-513421652.19</v>
      </c>
    </row>
    <row r="9" spans="1:11" ht="19.5" customHeight="1">
      <c r="A9" s="300" t="s">
        <v>84</v>
      </c>
      <c r="B9" s="298"/>
      <c r="C9" s="298"/>
      <c r="D9" s="298"/>
      <c r="E9" s="298"/>
      <c r="F9" s="298"/>
      <c r="G9" s="298"/>
      <c r="H9" s="299"/>
      <c r="I9" s="6">
        <v>4</v>
      </c>
      <c r="J9" s="12">
        <f>SUM(J10:J17)</f>
        <v>389260432.0700005</v>
      </c>
      <c r="K9" s="12">
        <f>SUM(K10:K17)</f>
        <v>298213202.2499993</v>
      </c>
    </row>
    <row r="10" spans="1:11" ht="19.5" customHeight="1">
      <c r="A10" s="300" t="s">
        <v>113</v>
      </c>
      <c r="B10" s="298"/>
      <c r="C10" s="298"/>
      <c r="D10" s="298"/>
      <c r="E10" s="298"/>
      <c r="F10" s="298"/>
      <c r="G10" s="298"/>
      <c r="H10" s="299"/>
      <c r="I10" s="6">
        <v>5</v>
      </c>
      <c r="J10" s="12">
        <v>41218625.38</v>
      </c>
      <c r="K10" s="12">
        <v>37770397.449999996</v>
      </c>
    </row>
    <row r="11" spans="1:11" ht="19.5" customHeight="1">
      <c r="A11" s="300" t="s">
        <v>114</v>
      </c>
      <c r="B11" s="298"/>
      <c r="C11" s="298"/>
      <c r="D11" s="298"/>
      <c r="E11" s="298"/>
      <c r="F11" s="298"/>
      <c r="G11" s="298"/>
      <c r="H11" s="299"/>
      <c r="I11" s="6">
        <v>6</v>
      </c>
      <c r="J11" s="12">
        <v>4872686.28</v>
      </c>
      <c r="K11" s="12">
        <v>4314145.42</v>
      </c>
    </row>
    <row r="12" spans="1:11" ht="19.5" customHeight="1">
      <c r="A12" s="300" t="s">
        <v>115</v>
      </c>
      <c r="B12" s="298"/>
      <c r="C12" s="298"/>
      <c r="D12" s="298"/>
      <c r="E12" s="298"/>
      <c r="F12" s="298"/>
      <c r="G12" s="298"/>
      <c r="H12" s="299"/>
      <c r="I12" s="6">
        <v>7</v>
      </c>
      <c r="J12" s="12">
        <v>462495347.86999893</v>
      </c>
      <c r="K12" s="12">
        <v>405885257.74</v>
      </c>
    </row>
    <row r="13" spans="1:11" ht="19.5" customHeight="1">
      <c r="A13" s="300" t="s">
        <v>116</v>
      </c>
      <c r="B13" s="298"/>
      <c r="C13" s="298"/>
      <c r="D13" s="298"/>
      <c r="E13" s="298"/>
      <c r="F13" s="298"/>
      <c r="G13" s="298"/>
      <c r="H13" s="299"/>
      <c r="I13" s="6">
        <v>8</v>
      </c>
      <c r="J13" s="12">
        <v>229317.2</v>
      </c>
      <c r="K13" s="12">
        <v>575698.63</v>
      </c>
    </row>
    <row r="14" spans="1:11" ht="19.5" customHeight="1">
      <c r="A14" s="300" t="s">
        <v>117</v>
      </c>
      <c r="B14" s="298"/>
      <c r="C14" s="298"/>
      <c r="D14" s="298"/>
      <c r="E14" s="298"/>
      <c r="F14" s="298"/>
      <c r="G14" s="298"/>
      <c r="H14" s="299"/>
      <c r="I14" s="6">
        <v>9</v>
      </c>
      <c r="J14" s="12">
        <v>-207790492.72</v>
      </c>
      <c r="K14" s="12">
        <v>-214784965.18</v>
      </c>
    </row>
    <row r="15" spans="1:11" ht="19.5" customHeight="1">
      <c r="A15" s="300" t="s">
        <v>118</v>
      </c>
      <c r="B15" s="298"/>
      <c r="C15" s="298"/>
      <c r="D15" s="298"/>
      <c r="E15" s="298"/>
      <c r="F15" s="298"/>
      <c r="G15" s="298"/>
      <c r="H15" s="299"/>
      <c r="I15" s="6">
        <v>10</v>
      </c>
      <c r="J15" s="12">
        <v>0</v>
      </c>
      <c r="K15" s="12">
        <v>0</v>
      </c>
    </row>
    <row r="16" spans="1:11" ht="19.5" customHeight="1">
      <c r="A16" s="300" t="s">
        <v>119</v>
      </c>
      <c r="B16" s="298"/>
      <c r="C16" s="298"/>
      <c r="D16" s="298"/>
      <c r="E16" s="298"/>
      <c r="F16" s="298"/>
      <c r="G16" s="298"/>
      <c r="H16" s="299"/>
      <c r="I16" s="6">
        <v>11</v>
      </c>
      <c r="J16" s="12">
        <v>-8098370.33</v>
      </c>
      <c r="K16" s="12">
        <v>-34657806.52</v>
      </c>
    </row>
    <row r="17" spans="1:11" ht="19.5" customHeight="1">
      <c r="A17" s="300" t="s">
        <v>120</v>
      </c>
      <c r="B17" s="298"/>
      <c r="C17" s="298"/>
      <c r="D17" s="298"/>
      <c r="E17" s="298"/>
      <c r="F17" s="298"/>
      <c r="G17" s="298"/>
      <c r="H17" s="299"/>
      <c r="I17" s="6">
        <v>12</v>
      </c>
      <c r="J17" s="12">
        <v>96333318.39000162</v>
      </c>
      <c r="K17" s="12">
        <v>99110474.70999932</v>
      </c>
    </row>
    <row r="18" spans="1:11" ht="19.5" customHeight="1">
      <c r="A18" s="297" t="s">
        <v>121</v>
      </c>
      <c r="B18" s="298"/>
      <c r="C18" s="298"/>
      <c r="D18" s="298"/>
      <c r="E18" s="298"/>
      <c r="F18" s="298"/>
      <c r="G18" s="298"/>
      <c r="H18" s="299"/>
      <c r="I18" s="6">
        <v>13</v>
      </c>
      <c r="J18" s="12">
        <f>SUM(J19:J35)</f>
        <v>140158081.4899996</v>
      </c>
      <c r="K18" s="12">
        <f>SUM(K19:K35)</f>
        <v>-628231937.5999999</v>
      </c>
    </row>
    <row r="19" spans="1:11" ht="19.5" customHeight="1">
      <c r="A19" s="300" t="s">
        <v>122</v>
      </c>
      <c r="B19" s="298"/>
      <c r="C19" s="298"/>
      <c r="D19" s="298"/>
      <c r="E19" s="298"/>
      <c r="F19" s="298"/>
      <c r="G19" s="298"/>
      <c r="H19" s="299"/>
      <c r="I19" s="6">
        <v>14</v>
      </c>
      <c r="J19" s="12">
        <v>-89721068.85000002</v>
      </c>
      <c r="K19" s="12">
        <v>-757975558.1399999</v>
      </c>
    </row>
    <row r="20" spans="1:11" ht="19.5" customHeight="1">
      <c r="A20" s="300" t="s">
        <v>145</v>
      </c>
      <c r="B20" s="298"/>
      <c r="C20" s="298"/>
      <c r="D20" s="298"/>
      <c r="E20" s="298"/>
      <c r="F20" s="298"/>
      <c r="G20" s="298"/>
      <c r="H20" s="299"/>
      <c r="I20" s="6">
        <v>15</v>
      </c>
      <c r="J20" s="12">
        <v>120403486.76999998</v>
      </c>
      <c r="K20" s="12">
        <v>172945367.8</v>
      </c>
    </row>
    <row r="21" spans="1:11" ht="19.5" customHeight="1">
      <c r="A21" s="300" t="s">
        <v>123</v>
      </c>
      <c r="B21" s="298"/>
      <c r="C21" s="298"/>
      <c r="D21" s="298"/>
      <c r="E21" s="298"/>
      <c r="F21" s="298"/>
      <c r="G21" s="298"/>
      <c r="H21" s="299"/>
      <c r="I21" s="6">
        <v>16</v>
      </c>
      <c r="J21" s="12">
        <v>115683923.4200001</v>
      </c>
      <c r="K21" s="12">
        <v>-527792980.99999994</v>
      </c>
    </row>
    <row r="22" spans="1:11" ht="19.5" customHeight="1">
      <c r="A22" s="300" t="s">
        <v>124</v>
      </c>
      <c r="B22" s="298"/>
      <c r="C22" s="298"/>
      <c r="D22" s="298"/>
      <c r="E22" s="298"/>
      <c r="F22" s="298"/>
      <c r="G22" s="298"/>
      <c r="H22" s="299"/>
      <c r="I22" s="6">
        <v>17</v>
      </c>
      <c r="J22" s="12">
        <v>0</v>
      </c>
      <c r="K22" s="12">
        <v>0</v>
      </c>
    </row>
    <row r="23" spans="1:11" ht="19.5" customHeight="1">
      <c r="A23" s="300" t="s">
        <v>125</v>
      </c>
      <c r="B23" s="298"/>
      <c r="C23" s="298"/>
      <c r="D23" s="298"/>
      <c r="E23" s="298"/>
      <c r="F23" s="298"/>
      <c r="G23" s="298"/>
      <c r="H23" s="299"/>
      <c r="I23" s="6">
        <v>18</v>
      </c>
      <c r="J23" s="12">
        <v>3036357.24</v>
      </c>
      <c r="K23" s="12">
        <v>3077354.0700000003</v>
      </c>
    </row>
    <row r="24" spans="1:11" ht="19.5" customHeight="1">
      <c r="A24" s="300" t="s">
        <v>126</v>
      </c>
      <c r="B24" s="298"/>
      <c r="C24" s="298"/>
      <c r="D24" s="298"/>
      <c r="E24" s="298"/>
      <c r="F24" s="298"/>
      <c r="G24" s="298"/>
      <c r="H24" s="299"/>
      <c r="I24" s="6">
        <v>19</v>
      </c>
      <c r="J24" s="12">
        <v>22308004.889999986</v>
      </c>
      <c r="K24" s="12">
        <v>-12429838.839999974</v>
      </c>
    </row>
    <row r="25" spans="1:11" ht="19.5" customHeight="1">
      <c r="A25" s="300" t="s">
        <v>127</v>
      </c>
      <c r="B25" s="298"/>
      <c r="C25" s="298"/>
      <c r="D25" s="298"/>
      <c r="E25" s="298"/>
      <c r="F25" s="298"/>
      <c r="G25" s="298"/>
      <c r="H25" s="299"/>
      <c r="I25" s="6">
        <v>20</v>
      </c>
      <c r="J25" s="12">
        <v>-38338325.620000005</v>
      </c>
      <c r="K25" s="12">
        <v>-120720262.89999999</v>
      </c>
    </row>
    <row r="26" spans="1:11" ht="19.5" customHeight="1">
      <c r="A26" s="300" t="s">
        <v>128</v>
      </c>
      <c r="B26" s="298"/>
      <c r="C26" s="298"/>
      <c r="D26" s="298"/>
      <c r="E26" s="298"/>
      <c r="F26" s="298"/>
      <c r="G26" s="298"/>
      <c r="H26" s="299"/>
      <c r="I26" s="6">
        <v>21</v>
      </c>
      <c r="J26" s="12">
        <v>196034135.8400002</v>
      </c>
      <c r="K26" s="12">
        <v>367728718.8699998</v>
      </c>
    </row>
    <row r="27" spans="1:11" ht="19.5" customHeight="1">
      <c r="A27" s="300" t="s">
        <v>129</v>
      </c>
      <c r="B27" s="298"/>
      <c r="C27" s="298"/>
      <c r="D27" s="298"/>
      <c r="E27" s="298"/>
      <c r="F27" s="298"/>
      <c r="G27" s="298"/>
      <c r="H27" s="299"/>
      <c r="I27" s="6">
        <v>22</v>
      </c>
      <c r="J27" s="12">
        <v>0</v>
      </c>
      <c r="K27" s="12">
        <v>0</v>
      </c>
    </row>
    <row r="28" spans="1:11" ht="19.5" customHeight="1">
      <c r="A28" s="300" t="s">
        <v>144</v>
      </c>
      <c r="B28" s="298"/>
      <c r="C28" s="298"/>
      <c r="D28" s="298"/>
      <c r="E28" s="298"/>
      <c r="F28" s="298"/>
      <c r="G28" s="298"/>
      <c r="H28" s="299"/>
      <c r="I28" s="6">
        <v>23</v>
      </c>
      <c r="J28" s="12">
        <v>-5419531.599999994</v>
      </c>
      <c r="K28" s="12">
        <v>-9093175.5</v>
      </c>
    </row>
    <row r="29" spans="1:11" ht="19.5" customHeight="1">
      <c r="A29" s="300" t="s">
        <v>130</v>
      </c>
      <c r="B29" s="298"/>
      <c r="C29" s="298"/>
      <c r="D29" s="298"/>
      <c r="E29" s="298"/>
      <c r="F29" s="298"/>
      <c r="G29" s="298"/>
      <c r="H29" s="299"/>
      <c r="I29" s="6">
        <v>24</v>
      </c>
      <c r="J29" s="12">
        <v>-90124815.53000069</v>
      </c>
      <c r="K29" s="12">
        <v>51910817.39000034</v>
      </c>
    </row>
    <row r="30" spans="1:11" ht="19.5" customHeight="1">
      <c r="A30" s="300" t="s">
        <v>131</v>
      </c>
      <c r="B30" s="298"/>
      <c r="C30" s="298"/>
      <c r="D30" s="298"/>
      <c r="E30" s="298"/>
      <c r="F30" s="298"/>
      <c r="G30" s="298"/>
      <c r="H30" s="299"/>
      <c r="I30" s="6">
        <v>25</v>
      </c>
      <c r="J30" s="12">
        <v>-3036357.24</v>
      </c>
      <c r="K30" s="12">
        <v>-3077354.0700000003</v>
      </c>
    </row>
    <row r="31" spans="1:11" ht="19.5" customHeight="1">
      <c r="A31" s="300" t="s">
        <v>132</v>
      </c>
      <c r="B31" s="298"/>
      <c r="C31" s="298"/>
      <c r="D31" s="298"/>
      <c r="E31" s="298"/>
      <c r="F31" s="298"/>
      <c r="G31" s="298"/>
      <c r="H31" s="299"/>
      <c r="I31" s="6">
        <v>26</v>
      </c>
      <c r="J31" s="12">
        <v>-90941897.11</v>
      </c>
      <c r="K31" s="12">
        <v>11425091.410000004</v>
      </c>
    </row>
    <row r="32" spans="1:11" ht="19.5" customHeight="1">
      <c r="A32" s="300" t="s">
        <v>133</v>
      </c>
      <c r="B32" s="298"/>
      <c r="C32" s="298"/>
      <c r="D32" s="298"/>
      <c r="E32" s="298"/>
      <c r="F32" s="298"/>
      <c r="G32" s="298"/>
      <c r="H32" s="299"/>
      <c r="I32" s="6">
        <v>27</v>
      </c>
      <c r="J32" s="12">
        <v>0</v>
      </c>
      <c r="K32" s="12">
        <v>0</v>
      </c>
    </row>
    <row r="33" spans="1:11" ht="19.5" customHeight="1">
      <c r="A33" s="300" t="s">
        <v>134</v>
      </c>
      <c r="B33" s="298"/>
      <c r="C33" s="298"/>
      <c r="D33" s="298"/>
      <c r="E33" s="298"/>
      <c r="F33" s="298"/>
      <c r="G33" s="298"/>
      <c r="H33" s="299"/>
      <c r="I33" s="6">
        <v>28</v>
      </c>
      <c r="J33" s="12">
        <v>0</v>
      </c>
      <c r="K33" s="12">
        <v>5.960464477539063E-08</v>
      </c>
    </row>
    <row r="34" spans="1:11" ht="19.5" customHeight="1">
      <c r="A34" s="300" t="s">
        <v>135</v>
      </c>
      <c r="B34" s="298"/>
      <c r="C34" s="298"/>
      <c r="D34" s="298"/>
      <c r="E34" s="298"/>
      <c r="F34" s="298"/>
      <c r="G34" s="298"/>
      <c r="H34" s="299"/>
      <c r="I34" s="6">
        <v>29</v>
      </c>
      <c r="J34" s="12">
        <v>22841547.830000006</v>
      </c>
      <c r="K34" s="12">
        <v>145014973.54000002</v>
      </c>
    </row>
    <row r="35" spans="1:11" ht="19.5" customHeight="1">
      <c r="A35" s="300" t="s">
        <v>136</v>
      </c>
      <c r="B35" s="298"/>
      <c r="C35" s="298"/>
      <c r="D35" s="298"/>
      <c r="E35" s="298"/>
      <c r="F35" s="298"/>
      <c r="G35" s="298"/>
      <c r="H35" s="299"/>
      <c r="I35" s="6">
        <v>30</v>
      </c>
      <c r="J35" s="12">
        <v>-22567378.549999982</v>
      </c>
      <c r="K35" s="12">
        <v>50754909.76999998</v>
      </c>
    </row>
    <row r="36" spans="1:11" ht="19.5" customHeight="1">
      <c r="A36" s="297" t="s">
        <v>137</v>
      </c>
      <c r="B36" s="298"/>
      <c r="C36" s="298"/>
      <c r="D36" s="298"/>
      <c r="E36" s="298"/>
      <c r="F36" s="298"/>
      <c r="G36" s="298"/>
      <c r="H36" s="299"/>
      <c r="I36" s="6">
        <v>31</v>
      </c>
      <c r="J36" s="12">
        <v>-5800090.45</v>
      </c>
      <c r="K36" s="12">
        <v>-25927826.33</v>
      </c>
    </row>
    <row r="37" spans="1:11" ht="19.5" customHeight="1">
      <c r="A37" s="297" t="s">
        <v>90</v>
      </c>
      <c r="B37" s="298"/>
      <c r="C37" s="298"/>
      <c r="D37" s="298"/>
      <c r="E37" s="298"/>
      <c r="F37" s="298"/>
      <c r="G37" s="298"/>
      <c r="H37" s="299"/>
      <c r="I37" s="6">
        <v>32</v>
      </c>
      <c r="J37" s="12">
        <f>SUM(J38:J51)</f>
        <v>-539457300.6600003</v>
      </c>
      <c r="K37" s="12">
        <f>SUM(K38:K51)</f>
        <v>389231920.0799999</v>
      </c>
    </row>
    <row r="38" spans="1:11" ht="19.5" customHeight="1">
      <c r="A38" s="300" t="s">
        <v>138</v>
      </c>
      <c r="B38" s="298"/>
      <c r="C38" s="298"/>
      <c r="D38" s="298"/>
      <c r="E38" s="298"/>
      <c r="F38" s="298"/>
      <c r="G38" s="298"/>
      <c r="H38" s="299"/>
      <c r="I38" s="6">
        <v>33</v>
      </c>
      <c r="J38" s="12">
        <v>7835999.519999981</v>
      </c>
      <c r="K38" s="12">
        <v>8703336.849999964</v>
      </c>
    </row>
    <row r="39" spans="1:11" ht="19.5" customHeight="1">
      <c r="A39" s="300" t="s">
        <v>139</v>
      </c>
      <c r="B39" s="298"/>
      <c r="C39" s="298"/>
      <c r="D39" s="298"/>
      <c r="E39" s="298"/>
      <c r="F39" s="298"/>
      <c r="G39" s="298"/>
      <c r="H39" s="299"/>
      <c r="I39" s="6">
        <v>34</v>
      </c>
      <c r="J39" s="12">
        <v>-41218625.38</v>
      </c>
      <c r="K39" s="12">
        <v>-37770397.449999996</v>
      </c>
    </row>
    <row r="40" spans="1:11" ht="19.5" customHeight="1">
      <c r="A40" s="300" t="s">
        <v>140</v>
      </c>
      <c r="B40" s="298"/>
      <c r="C40" s="298"/>
      <c r="D40" s="298"/>
      <c r="E40" s="298"/>
      <c r="F40" s="298"/>
      <c r="G40" s="298"/>
      <c r="H40" s="299"/>
      <c r="I40" s="6">
        <v>35</v>
      </c>
      <c r="J40" s="12">
        <v>0</v>
      </c>
      <c r="K40" s="12">
        <v>3942219.75</v>
      </c>
    </row>
    <row r="41" spans="1:11" ht="19.5" customHeight="1">
      <c r="A41" s="300" t="s">
        <v>141</v>
      </c>
      <c r="B41" s="298"/>
      <c r="C41" s="298"/>
      <c r="D41" s="298"/>
      <c r="E41" s="298"/>
      <c r="F41" s="298"/>
      <c r="G41" s="298"/>
      <c r="H41" s="299"/>
      <c r="I41" s="6">
        <v>36</v>
      </c>
      <c r="J41" s="12">
        <v>-8156977.2</v>
      </c>
      <c r="K41" s="12">
        <v>-4314145.42</v>
      </c>
    </row>
    <row r="42" spans="1:11" ht="19.5" customHeight="1">
      <c r="A42" s="300" t="s">
        <v>142</v>
      </c>
      <c r="B42" s="298"/>
      <c r="C42" s="298"/>
      <c r="D42" s="298"/>
      <c r="E42" s="298"/>
      <c r="F42" s="298"/>
      <c r="G42" s="298"/>
      <c r="H42" s="299"/>
      <c r="I42" s="6">
        <v>37</v>
      </c>
      <c r="J42" s="12">
        <v>3330064.9100000113</v>
      </c>
      <c r="K42" s="12">
        <v>-2990390.4000000656</v>
      </c>
    </row>
    <row r="43" spans="1:11" ht="19.5" customHeight="1">
      <c r="A43" s="300" t="s">
        <v>143</v>
      </c>
      <c r="B43" s="298"/>
      <c r="C43" s="298"/>
      <c r="D43" s="298"/>
      <c r="E43" s="298"/>
      <c r="F43" s="298"/>
      <c r="G43" s="298"/>
      <c r="H43" s="299"/>
      <c r="I43" s="6">
        <v>38</v>
      </c>
      <c r="J43" s="12">
        <v>0</v>
      </c>
      <c r="K43" s="12">
        <v>0</v>
      </c>
    </row>
    <row r="44" spans="1:11" ht="19.5" customHeight="1">
      <c r="A44" s="300" t="s">
        <v>146</v>
      </c>
      <c r="B44" s="298"/>
      <c r="C44" s="298"/>
      <c r="D44" s="298"/>
      <c r="E44" s="298"/>
      <c r="F44" s="298"/>
      <c r="G44" s="298"/>
      <c r="H44" s="299"/>
      <c r="I44" s="6">
        <v>39</v>
      </c>
      <c r="J44" s="12">
        <v>-18608445.580000002</v>
      </c>
      <c r="K44" s="12">
        <v>-55744778.57999998</v>
      </c>
    </row>
    <row r="45" spans="1:11" ht="19.5" customHeight="1">
      <c r="A45" s="300" t="s">
        <v>219</v>
      </c>
      <c r="B45" s="298"/>
      <c r="C45" s="298"/>
      <c r="D45" s="298"/>
      <c r="E45" s="298"/>
      <c r="F45" s="298"/>
      <c r="G45" s="298"/>
      <c r="H45" s="299"/>
      <c r="I45" s="6">
        <v>40</v>
      </c>
      <c r="J45" s="12">
        <v>0</v>
      </c>
      <c r="K45" s="12">
        <v>395281804.71000004</v>
      </c>
    </row>
    <row r="46" spans="1:11" ht="19.5" customHeight="1">
      <c r="A46" s="300" t="s">
        <v>220</v>
      </c>
      <c r="B46" s="298"/>
      <c r="C46" s="298"/>
      <c r="D46" s="298"/>
      <c r="E46" s="298"/>
      <c r="F46" s="298"/>
      <c r="G46" s="298"/>
      <c r="H46" s="299"/>
      <c r="I46" s="6">
        <v>41</v>
      </c>
      <c r="J46" s="12">
        <v>-471566071.89000034</v>
      </c>
      <c r="K46" s="12">
        <v>0</v>
      </c>
    </row>
    <row r="47" spans="1:11" ht="19.5" customHeight="1">
      <c r="A47" s="300" t="s">
        <v>221</v>
      </c>
      <c r="B47" s="298"/>
      <c r="C47" s="298"/>
      <c r="D47" s="298"/>
      <c r="E47" s="298"/>
      <c r="F47" s="298"/>
      <c r="G47" s="298"/>
      <c r="H47" s="299"/>
      <c r="I47" s="6">
        <v>42</v>
      </c>
      <c r="J47" s="12">
        <v>0</v>
      </c>
      <c r="K47" s="12">
        <v>0</v>
      </c>
    </row>
    <row r="48" spans="1:11" ht="19.5" customHeight="1">
      <c r="A48" s="300" t="s">
        <v>222</v>
      </c>
      <c r="B48" s="298"/>
      <c r="C48" s="298"/>
      <c r="D48" s="298"/>
      <c r="E48" s="298"/>
      <c r="F48" s="298"/>
      <c r="G48" s="298"/>
      <c r="H48" s="299"/>
      <c r="I48" s="6">
        <v>43</v>
      </c>
      <c r="J48" s="12">
        <v>0</v>
      </c>
      <c r="K48" s="12">
        <v>0</v>
      </c>
    </row>
    <row r="49" spans="1:11" ht="19.5" customHeight="1">
      <c r="A49" s="300" t="s">
        <v>223</v>
      </c>
      <c r="B49" s="308"/>
      <c r="C49" s="308"/>
      <c r="D49" s="308"/>
      <c r="E49" s="308"/>
      <c r="F49" s="308"/>
      <c r="G49" s="308"/>
      <c r="H49" s="309"/>
      <c r="I49" s="6">
        <v>44</v>
      </c>
      <c r="J49" s="12">
        <v>71434922.02</v>
      </c>
      <c r="K49" s="12">
        <v>26623535.71</v>
      </c>
    </row>
    <row r="50" spans="1:11" ht="19.5" customHeight="1">
      <c r="A50" s="300" t="s">
        <v>247</v>
      </c>
      <c r="B50" s="308"/>
      <c r="C50" s="308"/>
      <c r="D50" s="308"/>
      <c r="E50" s="308"/>
      <c r="F50" s="308"/>
      <c r="G50" s="308"/>
      <c r="H50" s="309"/>
      <c r="I50" s="6">
        <v>45</v>
      </c>
      <c r="J50" s="12">
        <v>231287852.34</v>
      </c>
      <c r="K50" s="12">
        <v>118422760.48</v>
      </c>
    </row>
    <row r="51" spans="1:11" ht="19.5" customHeight="1">
      <c r="A51" s="300" t="s">
        <v>248</v>
      </c>
      <c r="B51" s="308"/>
      <c r="C51" s="308"/>
      <c r="D51" s="308"/>
      <c r="E51" s="308"/>
      <c r="F51" s="308"/>
      <c r="G51" s="308"/>
      <c r="H51" s="309"/>
      <c r="I51" s="6">
        <v>46</v>
      </c>
      <c r="J51" s="12">
        <v>-313796019.4</v>
      </c>
      <c r="K51" s="12">
        <v>-62922025.57</v>
      </c>
    </row>
    <row r="52" spans="1:11" ht="19.5" customHeight="1">
      <c r="A52" s="297" t="s">
        <v>91</v>
      </c>
      <c r="B52" s="308"/>
      <c r="C52" s="308"/>
      <c r="D52" s="308"/>
      <c r="E52" s="308"/>
      <c r="F52" s="308"/>
      <c r="G52" s="308"/>
      <c r="H52" s="309"/>
      <c r="I52" s="6">
        <v>47</v>
      </c>
      <c r="J52" s="12">
        <f>SUM(J53:J57)</f>
        <v>298742024.36999995</v>
      </c>
      <c r="K52" s="12">
        <f>SUM(K53:K57)</f>
        <v>488210419.63</v>
      </c>
    </row>
    <row r="53" spans="1:11" ht="19.5" customHeight="1">
      <c r="A53" s="300" t="s">
        <v>249</v>
      </c>
      <c r="B53" s="308"/>
      <c r="C53" s="308"/>
      <c r="D53" s="308"/>
      <c r="E53" s="308"/>
      <c r="F53" s="308"/>
      <c r="G53" s="308"/>
      <c r="H53" s="309"/>
      <c r="I53" s="6">
        <v>48</v>
      </c>
      <c r="J53" s="12">
        <v>0</v>
      </c>
      <c r="K53" s="12">
        <v>840171125.25</v>
      </c>
    </row>
    <row r="54" spans="1:11" ht="19.5" customHeight="1">
      <c r="A54" s="300" t="s">
        <v>250</v>
      </c>
      <c r="B54" s="308"/>
      <c r="C54" s="308"/>
      <c r="D54" s="308"/>
      <c r="E54" s="308"/>
      <c r="F54" s="308"/>
      <c r="G54" s="308"/>
      <c r="H54" s="309"/>
      <c r="I54" s="6">
        <v>49</v>
      </c>
      <c r="J54" s="12">
        <v>470234193.28</v>
      </c>
      <c r="K54" s="12">
        <v>750575698.63</v>
      </c>
    </row>
    <row r="55" spans="1:11" ht="19.5" customHeight="1">
      <c r="A55" s="300" t="s">
        <v>251</v>
      </c>
      <c r="B55" s="308"/>
      <c r="C55" s="308"/>
      <c r="D55" s="308"/>
      <c r="E55" s="308"/>
      <c r="F55" s="308"/>
      <c r="G55" s="308"/>
      <c r="H55" s="309"/>
      <c r="I55" s="6">
        <v>50</v>
      </c>
      <c r="J55" s="12">
        <v>-170492413.10999998</v>
      </c>
      <c r="K55" s="12">
        <v>-1101207972.6000001</v>
      </c>
    </row>
    <row r="56" spans="1:11" ht="19.5" customHeight="1">
      <c r="A56" s="300" t="s">
        <v>252</v>
      </c>
      <c r="B56" s="308"/>
      <c r="C56" s="308"/>
      <c r="D56" s="308"/>
      <c r="E56" s="308"/>
      <c r="F56" s="308"/>
      <c r="G56" s="308"/>
      <c r="H56" s="309"/>
      <c r="I56" s="6">
        <v>51</v>
      </c>
      <c r="J56" s="12">
        <v>0</v>
      </c>
      <c r="K56" s="12">
        <v>0</v>
      </c>
    </row>
    <row r="57" spans="1:11" ht="19.5" customHeight="1">
      <c r="A57" s="300" t="s">
        <v>253</v>
      </c>
      <c r="B57" s="308"/>
      <c r="C57" s="308"/>
      <c r="D57" s="308"/>
      <c r="E57" s="308"/>
      <c r="F57" s="308"/>
      <c r="G57" s="308"/>
      <c r="H57" s="309"/>
      <c r="I57" s="6">
        <v>52</v>
      </c>
      <c r="J57" s="12">
        <v>-999755.8</v>
      </c>
      <c r="K57" s="12">
        <v>-1328431.65</v>
      </c>
    </row>
    <row r="58" spans="1:11" ht="19.5" customHeight="1">
      <c r="A58" s="297" t="s">
        <v>92</v>
      </c>
      <c r="B58" s="308"/>
      <c r="C58" s="308"/>
      <c r="D58" s="308"/>
      <c r="E58" s="308"/>
      <c r="F58" s="308"/>
      <c r="G58" s="308"/>
      <c r="H58" s="309"/>
      <c r="I58" s="6">
        <v>53</v>
      </c>
      <c r="J58" s="12">
        <f>J6+J37+J52</f>
        <v>53079858.21999973</v>
      </c>
      <c r="K58" s="12">
        <f>K6+K37+K52</f>
        <v>8074125.839999199</v>
      </c>
    </row>
    <row r="59" spans="1:11" ht="19.5" customHeight="1">
      <c r="A59" s="297" t="s">
        <v>254</v>
      </c>
      <c r="B59" s="308"/>
      <c r="C59" s="308"/>
      <c r="D59" s="308"/>
      <c r="E59" s="308"/>
      <c r="F59" s="308"/>
      <c r="G59" s="308"/>
      <c r="H59" s="309"/>
      <c r="I59" s="6">
        <v>54</v>
      </c>
      <c r="J59" s="12">
        <v>-21886124.619999997</v>
      </c>
      <c r="K59" s="12">
        <v>-14118849.71</v>
      </c>
    </row>
    <row r="60" spans="1:11" ht="19.5" customHeight="1">
      <c r="A60" s="297" t="s">
        <v>93</v>
      </c>
      <c r="B60" s="308"/>
      <c r="C60" s="308"/>
      <c r="D60" s="308"/>
      <c r="E60" s="308"/>
      <c r="F60" s="308"/>
      <c r="G60" s="308"/>
      <c r="H60" s="309"/>
      <c r="I60" s="6">
        <v>55</v>
      </c>
      <c r="J60" s="12">
        <f>J58+J59</f>
        <v>31193733.599999733</v>
      </c>
      <c r="K60" s="12">
        <f>K58+K59</f>
        <v>-6044723.870000802</v>
      </c>
    </row>
    <row r="61" spans="1:11" ht="19.5" customHeight="1">
      <c r="A61" s="300" t="s">
        <v>255</v>
      </c>
      <c r="B61" s="308"/>
      <c r="C61" s="308"/>
      <c r="D61" s="308"/>
      <c r="E61" s="308"/>
      <c r="F61" s="308"/>
      <c r="G61" s="308"/>
      <c r="H61" s="309"/>
      <c r="I61" s="6">
        <v>56</v>
      </c>
      <c r="J61" s="12">
        <v>77789725.15</v>
      </c>
      <c r="K61" s="12">
        <v>108983458.75</v>
      </c>
    </row>
    <row r="62" spans="1:11" ht="19.5" customHeight="1">
      <c r="A62" s="310" t="s">
        <v>94</v>
      </c>
      <c r="B62" s="311"/>
      <c r="C62" s="311"/>
      <c r="D62" s="311"/>
      <c r="E62" s="311"/>
      <c r="F62" s="311"/>
      <c r="G62" s="311"/>
      <c r="H62" s="312"/>
      <c r="I62" s="7">
        <v>57</v>
      </c>
      <c r="J62" s="12">
        <v>108983458.74999973</v>
      </c>
      <c r="K62" s="12">
        <v>102938734.87999919</v>
      </c>
    </row>
    <row r="63" ht="12.75">
      <c r="A63" s="47" t="s">
        <v>5</v>
      </c>
    </row>
  </sheetData>
  <sheetProtection/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2:H42"/>
    <mergeCell ref="A43:H43"/>
    <mergeCell ref="A46:H46"/>
    <mergeCell ref="A47:H47"/>
    <mergeCell ref="A44:H44"/>
    <mergeCell ref="A45:H45"/>
    <mergeCell ref="A54:H54"/>
    <mergeCell ref="A55:H55"/>
    <mergeCell ref="A48:H48"/>
    <mergeCell ref="A49:H49"/>
    <mergeCell ref="A50:H50"/>
    <mergeCell ref="A51:H51"/>
    <mergeCell ref="A34:H34"/>
    <mergeCell ref="A35:H35"/>
    <mergeCell ref="A36:H36"/>
    <mergeCell ref="A37:H37"/>
    <mergeCell ref="A40:H40"/>
    <mergeCell ref="A41:H41"/>
    <mergeCell ref="A38:H38"/>
    <mergeCell ref="A39:H39"/>
    <mergeCell ref="A26:H26"/>
    <mergeCell ref="A27:H27"/>
    <mergeCell ref="A30:H30"/>
    <mergeCell ref="A31:H31"/>
    <mergeCell ref="A32:H32"/>
    <mergeCell ref="A33:H33"/>
    <mergeCell ref="A28:H28"/>
    <mergeCell ref="A29:H29"/>
    <mergeCell ref="A10:H10"/>
    <mergeCell ref="A11:H11"/>
    <mergeCell ref="A12:H12"/>
    <mergeCell ref="A13:H13"/>
    <mergeCell ref="A22:H22"/>
    <mergeCell ref="A23:H23"/>
    <mergeCell ref="A14:H14"/>
    <mergeCell ref="A15:H15"/>
    <mergeCell ref="A16:H16"/>
    <mergeCell ref="A17:H17"/>
    <mergeCell ref="A18:H18"/>
    <mergeCell ref="A19:H19"/>
    <mergeCell ref="A24:H24"/>
    <mergeCell ref="A25:H25"/>
    <mergeCell ref="A20:H20"/>
    <mergeCell ref="A21:H21"/>
    <mergeCell ref="A6:H6"/>
    <mergeCell ref="A7:H7"/>
    <mergeCell ref="A8:H8"/>
    <mergeCell ref="A9:H9"/>
    <mergeCell ref="A1:J1"/>
    <mergeCell ref="A2:J2"/>
    <mergeCell ref="A4:H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zoomScalePageLayoutView="0" workbookViewId="0" topLeftCell="A18">
      <selection activeCell="H33" sqref="H33"/>
    </sheetView>
  </sheetViews>
  <sheetFormatPr defaultColWidth="9.140625" defaultRowHeight="12.75"/>
  <cols>
    <col min="1" max="2" width="9.140625" style="36" customWidth="1"/>
    <col min="3" max="3" width="17.57421875" style="36" customWidth="1"/>
    <col min="4" max="4" width="7.28125" style="36" customWidth="1"/>
    <col min="5" max="5" width="10.8515625" style="36" customWidth="1"/>
    <col min="6" max="6" width="9.7109375" style="36" customWidth="1"/>
    <col min="7" max="7" width="10.7109375" style="36" customWidth="1"/>
    <col min="8" max="8" width="12.57421875" style="36" customWidth="1"/>
    <col min="9" max="9" width="12.421875" style="36" customWidth="1"/>
    <col min="10" max="10" width="12.00390625" style="36" customWidth="1"/>
    <col min="11" max="11" width="11.140625" style="36" customWidth="1"/>
    <col min="12" max="12" width="9.140625" style="36" customWidth="1"/>
    <col min="13" max="13" width="12.28125" style="36" customWidth="1"/>
    <col min="14" max="16384" width="9.140625" style="36" customWidth="1"/>
  </cols>
  <sheetData>
    <row r="1" spans="1:12" ht="13.5">
      <c r="A1" s="321" t="s">
        <v>147</v>
      </c>
      <c r="B1" s="303"/>
      <c r="C1" s="303"/>
      <c r="D1" s="303"/>
      <c r="E1" s="322"/>
      <c r="F1" s="323"/>
      <c r="G1" s="323"/>
      <c r="H1" s="323"/>
      <c r="I1" s="323"/>
      <c r="J1" s="323"/>
      <c r="K1" s="324"/>
      <c r="L1" s="35"/>
    </row>
    <row r="2" spans="1:12" ht="12.75">
      <c r="A2" s="304" t="s">
        <v>395</v>
      </c>
      <c r="B2" s="305"/>
      <c r="C2" s="305"/>
      <c r="D2" s="305"/>
      <c r="E2" s="322"/>
      <c r="F2" s="325"/>
      <c r="G2" s="325"/>
      <c r="H2" s="325"/>
      <c r="I2" s="325"/>
      <c r="J2" s="325"/>
      <c r="K2" s="326"/>
      <c r="L2" s="35"/>
    </row>
    <row r="3" spans="1:13" ht="12.75">
      <c r="A3" s="16"/>
      <c r="B3" s="44"/>
      <c r="C3" s="44"/>
      <c r="D3" s="44"/>
      <c r="E3" s="53"/>
      <c r="F3" s="1"/>
      <c r="G3" s="1"/>
      <c r="H3" s="1"/>
      <c r="I3" s="1"/>
      <c r="J3" s="1"/>
      <c r="K3" s="1"/>
      <c r="L3" s="320" t="s">
        <v>57</v>
      </c>
      <c r="M3" s="320"/>
    </row>
    <row r="4" spans="1:13" ht="13.5" customHeight="1">
      <c r="A4" s="306" t="s">
        <v>46</v>
      </c>
      <c r="B4" s="306"/>
      <c r="C4" s="306"/>
      <c r="D4" s="306" t="s">
        <v>192</v>
      </c>
      <c r="E4" s="306" t="s">
        <v>182</v>
      </c>
      <c r="F4" s="306"/>
      <c r="G4" s="306"/>
      <c r="H4" s="306"/>
      <c r="I4" s="306"/>
      <c r="J4" s="306"/>
      <c r="K4" s="306"/>
      <c r="L4" s="306" t="s">
        <v>189</v>
      </c>
      <c r="M4" s="306" t="s">
        <v>82</v>
      </c>
    </row>
    <row r="5" spans="1:13" ht="60">
      <c r="A5" s="248"/>
      <c r="B5" s="248"/>
      <c r="C5" s="248"/>
      <c r="D5" s="248"/>
      <c r="E5" s="49" t="s">
        <v>185</v>
      </c>
      <c r="F5" s="49" t="s">
        <v>44</v>
      </c>
      <c r="G5" s="49" t="s">
        <v>186</v>
      </c>
      <c r="H5" s="49" t="s">
        <v>187</v>
      </c>
      <c r="I5" s="49" t="s">
        <v>45</v>
      </c>
      <c r="J5" s="49" t="s">
        <v>188</v>
      </c>
      <c r="K5" s="49" t="s">
        <v>81</v>
      </c>
      <c r="L5" s="306"/>
      <c r="M5" s="306"/>
    </row>
    <row r="6" spans="1:13" ht="12.75">
      <c r="A6" s="327">
        <v>1</v>
      </c>
      <c r="B6" s="327"/>
      <c r="C6" s="327"/>
      <c r="D6" s="77">
        <v>2</v>
      </c>
      <c r="E6" s="77" t="s">
        <v>59</v>
      </c>
      <c r="F6" s="78" t="s">
        <v>60</v>
      </c>
      <c r="G6" s="77" t="s">
        <v>62</v>
      </c>
      <c r="H6" s="78" t="s">
        <v>63</v>
      </c>
      <c r="I6" s="77" t="s">
        <v>64</v>
      </c>
      <c r="J6" s="78" t="s">
        <v>65</v>
      </c>
      <c r="K6" s="77" t="s">
        <v>66</v>
      </c>
      <c r="L6" s="78" t="s">
        <v>67</v>
      </c>
      <c r="M6" s="77" t="s">
        <v>68</v>
      </c>
    </row>
    <row r="7" spans="1:13" ht="19.5" customHeight="1">
      <c r="A7" s="314" t="s">
        <v>271</v>
      </c>
      <c r="B7" s="315"/>
      <c r="C7" s="315"/>
      <c r="D7" s="9">
        <v>1</v>
      </c>
      <c r="E7" s="145">
        <v>442887200</v>
      </c>
      <c r="F7" s="145">
        <v>0</v>
      </c>
      <c r="G7" s="145">
        <v>447056363.79999983</v>
      </c>
      <c r="H7" s="145">
        <v>479083467.62</v>
      </c>
      <c r="I7" s="145">
        <v>264148429.30999997</v>
      </c>
      <c r="J7" s="145">
        <v>118425061.44</v>
      </c>
      <c r="K7" s="146">
        <v>1751600522.1699998</v>
      </c>
      <c r="L7" s="145"/>
      <c r="M7" s="146">
        <v>1751600522.1699998</v>
      </c>
    </row>
    <row r="8" spans="1:13" ht="19.5" customHeight="1">
      <c r="A8" s="316" t="s">
        <v>230</v>
      </c>
      <c r="B8" s="317"/>
      <c r="C8" s="317"/>
      <c r="D8" s="2">
        <v>2</v>
      </c>
      <c r="E8" s="13"/>
      <c r="F8" s="13"/>
      <c r="G8" s="13"/>
      <c r="H8" s="13"/>
      <c r="I8" s="13"/>
      <c r="J8" s="13"/>
      <c r="K8" s="54">
        <v>0</v>
      </c>
      <c r="L8" s="13"/>
      <c r="M8" s="54">
        <v>0</v>
      </c>
    </row>
    <row r="9" spans="1:13" ht="19.5" customHeight="1">
      <c r="A9" s="316" t="s">
        <v>231</v>
      </c>
      <c r="B9" s="317"/>
      <c r="C9" s="317"/>
      <c r="D9" s="2">
        <v>3</v>
      </c>
      <c r="E9" s="13"/>
      <c r="F9" s="13"/>
      <c r="G9" s="13">
        <v>-1014250.32</v>
      </c>
      <c r="H9" s="13"/>
      <c r="I9" s="13">
        <v>-20011121.51</v>
      </c>
      <c r="J9" s="13"/>
      <c r="K9" s="54">
        <v>-21025371.830000002</v>
      </c>
      <c r="L9" s="13"/>
      <c r="M9" s="54">
        <v>-21025371.830000002</v>
      </c>
    </row>
    <row r="10" spans="1:13" ht="19.5" customHeight="1">
      <c r="A10" s="318" t="s">
        <v>377</v>
      </c>
      <c r="B10" s="317"/>
      <c r="C10" s="317"/>
      <c r="D10" s="2">
        <v>4</v>
      </c>
      <c r="E10" s="147">
        <f>SUM(E7:E9)</f>
        <v>442887200</v>
      </c>
      <c r="F10" s="54">
        <f aca="true" t="shared" si="0" ref="F10:M10">SUM(F7:F9)</f>
        <v>0</v>
      </c>
      <c r="G10" s="147">
        <f t="shared" si="0"/>
        <v>446042113.47999984</v>
      </c>
      <c r="H10" s="147">
        <f t="shared" si="0"/>
        <v>479083467.62</v>
      </c>
      <c r="I10" s="147">
        <f t="shared" si="0"/>
        <v>244137307.79999998</v>
      </c>
      <c r="J10" s="147">
        <f t="shared" si="0"/>
        <v>118425061.44</v>
      </c>
      <c r="K10" s="147">
        <f t="shared" si="0"/>
        <v>1730575150.34</v>
      </c>
      <c r="L10" s="147">
        <f t="shared" si="0"/>
        <v>0</v>
      </c>
      <c r="M10" s="147">
        <f t="shared" si="0"/>
        <v>1730575150.34</v>
      </c>
    </row>
    <row r="11" spans="1:13" ht="19.5" customHeight="1">
      <c r="A11" s="318" t="s">
        <v>378</v>
      </c>
      <c r="B11" s="319"/>
      <c r="C11" s="319"/>
      <c r="D11" s="2">
        <v>5</v>
      </c>
      <c r="E11" s="54">
        <f aca="true" t="shared" si="1" ref="E11:M11">+E12+E13</f>
        <v>0</v>
      </c>
      <c r="F11" s="147">
        <f t="shared" si="1"/>
        <v>0</v>
      </c>
      <c r="G11" s="147">
        <f t="shared" si="1"/>
        <v>-139508271.87400004</v>
      </c>
      <c r="H11" s="147">
        <f t="shared" si="1"/>
        <v>0</v>
      </c>
      <c r="I11" s="147">
        <f t="shared" si="1"/>
        <v>-248464774.26999977</v>
      </c>
      <c r="J11" s="147">
        <f t="shared" si="1"/>
        <v>17268395.219999768</v>
      </c>
      <c r="K11" s="147">
        <f t="shared" si="1"/>
        <v>-370704650.924</v>
      </c>
      <c r="L11" s="147">
        <f t="shared" si="1"/>
        <v>0</v>
      </c>
      <c r="M11" s="147">
        <f t="shared" si="1"/>
        <v>-370704650.924</v>
      </c>
    </row>
    <row r="12" spans="1:13" ht="19.5" customHeight="1">
      <c r="A12" s="316" t="s">
        <v>232</v>
      </c>
      <c r="B12" s="317"/>
      <c r="C12" s="317"/>
      <c r="D12" s="2">
        <v>6</v>
      </c>
      <c r="E12" s="13"/>
      <c r="F12" s="13"/>
      <c r="G12" s="13"/>
      <c r="H12" s="13"/>
      <c r="I12" s="13">
        <v>-248464774.26999977</v>
      </c>
      <c r="J12" s="13">
        <v>17268395.219999768</v>
      </c>
      <c r="K12" s="54">
        <v>-231196379.05</v>
      </c>
      <c r="L12" s="13"/>
      <c r="M12" s="54">
        <v>-231196379.05</v>
      </c>
    </row>
    <row r="13" spans="1:13" ht="19.5" customHeight="1">
      <c r="A13" s="316" t="s">
        <v>86</v>
      </c>
      <c r="B13" s="317"/>
      <c r="C13" s="317"/>
      <c r="D13" s="2">
        <v>7</v>
      </c>
      <c r="E13" s="13">
        <f>SUM(E14:E17)</f>
        <v>0</v>
      </c>
      <c r="F13" s="13">
        <f aca="true" t="shared" si="2" ref="F13:M13">SUM(F14:F17)</f>
        <v>0</v>
      </c>
      <c r="G13" s="13">
        <f t="shared" si="2"/>
        <v>-139508271.87400004</v>
      </c>
      <c r="H13" s="13">
        <f t="shared" si="2"/>
        <v>0</v>
      </c>
      <c r="I13" s="13">
        <f t="shared" si="2"/>
        <v>0</v>
      </c>
      <c r="J13" s="13">
        <f t="shared" si="2"/>
        <v>0</v>
      </c>
      <c r="K13" s="13">
        <f t="shared" si="2"/>
        <v>-139508271.87400004</v>
      </c>
      <c r="L13" s="13">
        <f t="shared" si="2"/>
        <v>0</v>
      </c>
      <c r="M13" s="13">
        <f t="shared" si="2"/>
        <v>-139508271.87400004</v>
      </c>
    </row>
    <row r="14" spans="1:13" ht="19.5" customHeight="1">
      <c r="A14" s="316" t="s">
        <v>272</v>
      </c>
      <c r="B14" s="317"/>
      <c r="C14" s="317"/>
      <c r="D14" s="2">
        <v>8</v>
      </c>
      <c r="E14" s="13"/>
      <c r="F14" s="13"/>
      <c r="G14" s="13">
        <v>-182851394.66400003</v>
      </c>
      <c r="H14" s="13"/>
      <c r="I14" s="13"/>
      <c r="J14" s="13"/>
      <c r="K14" s="54">
        <v>-182851394.66400003</v>
      </c>
      <c r="L14" s="13"/>
      <c r="M14" s="54">
        <v>-182851394.66400003</v>
      </c>
    </row>
    <row r="15" spans="1:13" ht="19.5" customHeight="1">
      <c r="A15" s="316" t="s">
        <v>273</v>
      </c>
      <c r="B15" s="317"/>
      <c r="C15" s="317"/>
      <c r="D15" s="2">
        <v>9</v>
      </c>
      <c r="E15" s="13"/>
      <c r="F15" s="13"/>
      <c r="G15" s="13">
        <v>42924196.45</v>
      </c>
      <c r="H15" s="13"/>
      <c r="I15" s="13"/>
      <c r="J15" s="13"/>
      <c r="K15" s="54">
        <v>42924196.45</v>
      </c>
      <c r="L15" s="13"/>
      <c r="M15" s="54">
        <v>42924196.45</v>
      </c>
    </row>
    <row r="16" spans="1:13" ht="19.5" customHeight="1">
      <c r="A16" s="316" t="s">
        <v>274</v>
      </c>
      <c r="B16" s="317"/>
      <c r="C16" s="317"/>
      <c r="D16" s="2">
        <v>10</v>
      </c>
      <c r="E16" s="13"/>
      <c r="F16" s="13"/>
      <c r="G16" s="13">
        <v>418926.33999999997</v>
      </c>
      <c r="H16" s="13"/>
      <c r="I16" s="13"/>
      <c r="J16" s="13"/>
      <c r="K16" s="54">
        <v>418926.33999999997</v>
      </c>
      <c r="L16" s="13"/>
      <c r="M16" s="54">
        <v>418926.33999999997</v>
      </c>
    </row>
    <row r="17" spans="1:13" ht="19.5" customHeight="1">
      <c r="A17" s="316" t="s">
        <v>233</v>
      </c>
      <c r="B17" s="317"/>
      <c r="C17" s="317"/>
      <c r="D17" s="2">
        <v>11</v>
      </c>
      <c r="E17" s="13"/>
      <c r="F17" s="13"/>
      <c r="G17" s="13"/>
      <c r="H17" s="13"/>
      <c r="I17" s="13"/>
      <c r="J17" s="13"/>
      <c r="K17" s="13">
        <v>0</v>
      </c>
      <c r="L17" s="13"/>
      <c r="M17" s="13">
        <v>0</v>
      </c>
    </row>
    <row r="18" spans="1:13" ht="19.5" customHeight="1">
      <c r="A18" s="318" t="s">
        <v>379</v>
      </c>
      <c r="B18" s="317"/>
      <c r="C18" s="317"/>
      <c r="D18" s="2">
        <v>12</v>
      </c>
      <c r="E18" s="148">
        <f>SUM(E19:E22)</f>
        <v>0</v>
      </c>
      <c r="F18" s="148">
        <f aca="true" t="shared" si="3" ref="F18:M18">SUM(F19:F22)</f>
        <v>0</v>
      </c>
      <c r="G18" s="148">
        <f t="shared" si="3"/>
        <v>-169694561.376</v>
      </c>
      <c r="H18" s="148">
        <f t="shared" si="3"/>
        <v>29606265.36</v>
      </c>
      <c r="I18" s="148">
        <f t="shared" si="3"/>
        <v>299956997.8</v>
      </c>
      <c r="J18" s="148">
        <f t="shared" si="3"/>
        <v>-118425061.44</v>
      </c>
      <c r="K18" s="148">
        <f t="shared" si="3"/>
        <v>41443640.34400004</v>
      </c>
      <c r="L18" s="148">
        <f t="shared" si="3"/>
        <v>0</v>
      </c>
      <c r="M18" s="148">
        <f t="shared" si="3"/>
        <v>41443640.34400004</v>
      </c>
    </row>
    <row r="19" spans="1:13" ht="19.5" customHeight="1">
      <c r="A19" s="316" t="s">
        <v>87</v>
      </c>
      <c r="B19" s="317"/>
      <c r="C19" s="317"/>
      <c r="D19" s="2">
        <v>13</v>
      </c>
      <c r="E19" s="13"/>
      <c r="F19" s="13"/>
      <c r="G19" s="13"/>
      <c r="H19" s="13"/>
      <c r="I19" s="13"/>
      <c r="J19" s="13"/>
      <c r="K19" s="13">
        <v>0</v>
      </c>
      <c r="L19" s="13"/>
      <c r="M19" s="13">
        <v>0</v>
      </c>
    </row>
    <row r="20" spans="1:13" ht="19.5" customHeight="1">
      <c r="A20" s="316" t="s">
        <v>276</v>
      </c>
      <c r="B20" s="317"/>
      <c r="C20" s="317"/>
      <c r="D20" s="2">
        <v>14</v>
      </c>
      <c r="E20" s="13"/>
      <c r="F20" s="13"/>
      <c r="G20" s="13"/>
      <c r="H20" s="13"/>
      <c r="I20" s="13"/>
      <c r="J20" s="13"/>
      <c r="K20" s="13">
        <v>0</v>
      </c>
      <c r="L20" s="13"/>
      <c r="M20" s="13">
        <v>0</v>
      </c>
    </row>
    <row r="21" spans="1:13" ht="19.5" customHeight="1">
      <c r="A21" s="316" t="s">
        <v>277</v>
      </c>
      <c r="B21" s="317"/>
      <c r="C21" s="317"/>
      <c r="D21" s="2">
        <v>15</v>
      </c>
      <c r="E21" s="13"/>
      <c r="F21" s="13"/>
      <c r="G21" s="13"/>
      <c r="H21" s="13"/>
      <c r="I21" s="13"/>
      <c r="J21" s="13">
        <v>-980000</v>
      </c>
      <c r="K21" s="13">
        <v>-980000</v>
      </c>
      <c r="L21" s="13"/>
      <c r="M21" s="13">
        <v>-980000</v>
      </c>
    </row>
    <row r="22" spans="1:13" ht="19.5" customHeight="1">
      <c r="A22" s="316" t="s">
        <v>278</v>
      </c>
      <c r="B22" s="317"/>
      <c r="C22" s="317"/>
      <c r="D22" s="2">
        <v>16</v>
      </c>
      <c r="E22" s="13"/>
      <c r="F22" s="13"/>
      <c r="G22" s="13">
        <v>-169694561.376</v>
      </c>
      <c r="H22" s="13">
        <v>29606265.36</v>
      </c>
      <c r="I22" s="13">
        <v>299956997.8</v>
      </c>
      <c r="J22" s="13">
        <v>-117445061.44</v>
      </c>
      <c r="K22" s="13">
        <v>42423640.34400004</v>
      </c>
      <c r="L22" s="13"/>
      <c r="M22" s="13">
        <v>42423640.34400004</v>
      </c>
    </row>
    <row r="23" spans="1:13" ht="19.5" customHeight="1" thickBot="1">
      <c r="A23" s="328" t="s">
        <v>380</v>
      </c>
      <c r="B23" s="329"/>
      <c r="C23" s="329"/>
      <c r="D23" s="10">
        <v>17</v>
      </c>
      <c r="E23" s="150">
        <f aca="true" t="shared" si="4" ref="E23:M23">+E10+E11+E18</f>
        <v>442887200</v>
      </c>
      <c r="F23" s="150">
        <f t="shared" si="4"/>
        <v>0</v>
      </c>
      <c r="G23" s="150">
        <f t="shared" si="4"/>
        <v>136839280.22999984</v>
      </c>
      <c r="H23" s="150">
        <f t="shared" si="4"/>
        <v>508689732.98</v>
      </c>
      <c r="I23" s="150">
        <f t="shared" si="4"/>
        <v>295629531.3300002</v>
      </c>
      <c r="J23" s="150">
        <f t="shared" si="4"/>
        <v>17268395.21999976</v>
      </c>
      <c r="K23" s="150">
        <f t="shared" si="4"/>
        <v>1401314139.76</v>
      </c>
      <c r="L23" s="150">
        <f t="shared" si="4"/>
        <v>0</v>
      </c>
      <c r="M23" s="150">
        <f t="shared" si="4"/>
        <v>1401314139.76</v>
      </c>
    </row>
    <row r="24" spans="1:13" ht="19.5" customHeight="1" thickTop="1">
      <c r="A24" s="330" t="s">
        <v>279</v>
      </c>
      <c r="B24" s="331"/>
      <c r="C24" s="331"/>
      <c r="D24" s="11">
        <v>18</v>
      </c>
      <c r="E24" s="149">
        <v>442887200</v>
      </c>
      <c r="F24" s="149">
        <v>0</v>
      </c>
      <c r="G24" s="149">
        <v>136839280.22999984</v>
      </c>
      <c r="H24" s="149">
        <v>508689732.98</v>
      </c>
      <c r="I24" s="149">
        <v>295629531.3300002</v>
      </c>
      <c r="J24" s="149">
        <v>17268395.21999976</v>
      </c>
      <c r="K24" s="149">
        <v>1401314139.7599998</v>
      </c>
      <c r="L24" s="149">
        <v>0</v>
      </c>
      <c r="M24" s="149">
        <v>1401314139.7599998</v>
      </c>
    </row>
    <row r="25" spans="1:13" ht="19.5" customHeight="1">
      <c r="A25" s="316" t="s">
        <v>281</v>
      </c>
      <c r="B25" s="317"/>
      <c r="C25" s="317"/>
      <c r="D25" s="2">
        <v>19</v>
      </c>
      <c r="E25" s="13"/>
      <c r="F25" s="13"/>
      <c r="G25" s="13"/>
      <c r="H25" s="13"/>
      <c r="I25" s="13"/>
      <c r="J25" s="13"/>
      <c r="K25" s="54">
        <v>0</v>
      </c>
      <c r="L25" s="13"/>
      <c r="M25" s="54">
        <v>0</v>
      </c>
    </row>
    <row r="26" spans="1:13" ht="19.5" customHeight="1">
      <c r="A26" s="316" t="s">
        <v>280</v>
      </c>
      <c r="B26" s="317"/>
      <c r="C26" s="317"/>
      <c r="D26" s="2">
        <v>20</v>
      </c>
      <c r="E26" s="13"/>
      <c r="F26" s="13"/>
      <c r="G26" s="13"/>
      <c r="H26" s="13"/>
      <c r="I26" s="13"/>
      <c r="J26" s="13"/>
      <c r="K26" s="54">
        <v>0</v>
      </c>
      <c r="L26" s="13"/>
      <c r="M26" s="54">
        <v>0</v>
      </c>
    </row>
    <row r="27" spans="1:13" ht="19.5" customHeight="1">
      <c r="A27" s="318" t="s">
        <v>381</v>
      </c>
      <c r="B27" s="317"/>
      <c r="C27" s="317"/>
      <c r="D27" s="2">
        <v>21</v>
      </c>
      <c r="E27" s="147">
        <f>SUM(E24:E26)</f>
        <v>442887200</v>
      </c>
      <c r="F27" s="147">
        <f aca="true" t="shared" si="5" ref="F27:M27">SUM(F24:F26)</f>
        <v>0</v>
      </c>
      <c r="G27" s="147">
        <f t="shared" si="5"/>
        <v>136839280.22999984</v>
      </c>
      <c r="H27" s="147">
        <f t="shared" si="5"/>
        <v>508689732.98</v>
      </c>
      <c r="I27" s="147">
        <f t="shared" si="5"/>
        <v>295629531.3300002</v>
      </c>
      <c r="J27" s="147">
        <f t="shared" si="5"/>
        <v>17268395.21999976</v>
      </c>
      <c r="K27" s="147">
        <f t="shared" si="5"/>
        <v>1401314139.7599998</v>
      </c>
      <c r="L27" s="147">
        <f t="shared" si="5"/>
        <v>0</v>
      </c>
      <c r="M27" s="147">
        <f t="shared" si="5"/>
        <v>1401314139.7599998</v>
      </c>
    </row>
    <row r="28" spans="1:13" ht="19.5" customHeight="1">
      <c r="A28" s="318" t="s">
        <v>382</v>
      </c>
      <c r="B28" s="317"/>
      <c r="C28" s="317"/>
      <c r="D28" s="2">
        <v>22</v>
      </c>
      <c r="E28" s="54">
        <f aca="true" t="shared" si="6" ref="E28:M28">+E29+E30</f>
        <v>0</v>
      </c>
      <c r="F28" s="54">
        <f t="shared" si="6"/>
        <v>0</v>
      </c>
      <c r="G28" s="54">
        <f t="shared" si="6"/>
        <v>37202632.360495985</v>
      </c>
      <c r="H28" s="54">
        <f t="shared" si="6"/>
        <v>0</v>
      </c>
      <c r="I28" s="54">
        <f t="shared" si="6"/>
        <v>0</v>
      </c>
      <c r="J28" s="54">
        <f t="shared" si="6"/>
        <v>-412845089.98</v>
      </c>
      <c r="K28" s="54">
        <f t="shared" si="6"/>
        <v>-375642457.61950403</v>
      </c>
      <c r="L28" s="54">
        <f t="shared" si="6"/>
        <v>0</v>
      </c>
      <c r="M28" s="54">
        <f t="shared" si="6"/>
        <v>-375642457.61950403</v>
      </c>
    </row>
    <row r="29" spans="1:13" ht="19.5" customHeight="1">
      <c r="A29" s="316" t="s">
        <v>88</v>
      </c>
      <c r="B29" s="317"/>
      <c r="C29" s="317"/>
      <c r="D29" s="2">
        <v>23</v>
      </c>
      <c r="E29" s="13"/>
      <c r="F29" s="13"/>
      <c r="G29" s="13"/>
      <c r="H29" s="13"/>
      <c r="I29" s="13"/>
      <c r="J29" s="13">
        <v>-412845089.98</v>
      </c>
      <c r="K29" s="54">
        <v>-412845089.98</v>
      </c>
      <c r="L29" s="13"/>
      <c r="M29" s="54">
        <v>-412845089.98</v>
      </c>
    </row>
    <row r="30" spans="1:13" ht="19.5" customHeight="1">
      <c r="A30" s="316" t="s">
        <v>85</v>
      </c>
      <c r="B30" s="317"/>
      <c r="C30" s="317"/>
      <c r="D30" s="2">
        <v>24</v>
      </c>
      <c r="E30" s="13">
        <f>SUM(E31:E34)</f>
        <v>0</v>
      </c>
      <c r="F30" s="13">
        <f aca="true" t="shared" si="7" ref="F30:M30">SUM(F31:F34)</f>
        <v>0</v>
      </c>
      <c r="G30" s="13">
        <f t="shared" si="7"/>
        <v>37202632.360495985</v>
      </c>
      <c r="H30" s="13">
        <f t="shared" si="7"/>
        <v>0</v>
      </c>
      <c r="I30" s="13">
        <f t="shared" si="7"/>
        <v>0</v>
      </c>
      <c r="J30" s="13">
        <f t="shared" si="7"/>
        <v>0</v>
      </c>
      <c r="K30" s="13">
        <f t="shared" si="7"/>
        <v>37202632.360495985</v>
      </c>
      <c r="L30" s="13">
        <f t="shared" si="7"/>
        <v>0</v>
      </c>
      <c r="M30" s="13">
        <f t="shared" si="7"/>
        <v>37202632.360495985</v>
      </c>
    </row>
    <row r="31" spans="1:13" ht="19.5" customHeight="1">
      <c r="A31" s="316" t="s">
        <v>272</v>
      </c>
      <c r="B31" s="317"/>
      <c r="C31" s="317"/>
      <c r="D31" s="2">
        <v>25</v>
      </c>
      <c r="E31" s="13"/>
      <c r="F31" s="13"/>
      <c r="G31" s="13">
        <v>-61273932.57</v>
      </c>
      <c r="H31" s="13"/>
      <c r="I31" s="13"/>
      <c r="J31" s="13"/>
      <c r="K31" s="54">
        <v>-61273932.57</v>
      </c>
      <c r="L31" s="13"/>
      <c r="M31" s="54">
        <v>-61273932.57</v>
      </c>
    </row>
    <row r="32" spans="1:13" ht="19.5" customHeight="1">
      <c r="A32" s="316" t="s">
        <v>273</v>
      </c>
      <c r="B32" s="317"/>
      <c r="C32" s="317"/>
      <c r="D32" s="2">
        <v>26</v>
      </c>
      <c r="E32" s="13"/>
      <c r="F32" s="13"/>
      <c r="G32" s="13">
        <v>98128982.64049599</v>
      </c>
      <c r="H32" s="13"/>
      <c r="I32" s="13"/>
      <c r="J32" s="13"/>
      <c r="K32" s="54">
        <v>98128982.64049599</v>
      </c>
      <c r="L32" s="13"/>
      <c r="M32" s="54">
        <v>98128982.64049599</v>
      </c>
    </row>
    <row r="33" spans="1:13" ht="19.5" customHeight="1">
      <c r="A33" s="316" t="s">
        <v>274</v>
      </c>
      <c r="B33" s="317"/>
      <c r="C33" s="317"/>
      <c r="D33" s="2">
        <v>27</v>
      </c>
      <c r="E33" s="13"/>
      <c r="F33" s="13"/>
      <c r="G33" s="13">
        <v>347582.29</v>
      </c>
      <c r="H33" s="13"/>
      <c r="I33" s="13"/>
      <c r="J33" s="13"/>
      <c r="K33" s="54">
        <v>347582.29</v>
      </c>
      <c r="L33" s="13"/>
      <c r="M33" s="54">
        <v>347582.29</v>
      </c>
    </row>
    <row r="34" spans="1:13" ht="19.5" customHeight="1">
      <c r="A34" s="316" t="s">
        <v>233</v>
      </c>
      <c r="B34" s="317"/>
      <c r="C34" s="317"/>
      <c r="D34" s="2">
        <v>28</v>
      </c>
      <c r="E34" s="13"/>
      <c r="F34" s="13"/>
      <c r="G34" s="13"/>
      <c r="H34" s="13"/>
      <c r="I34" s="13"/>
      <c r="J34" s="13"/>
      <c r="K34" s="54">
        <v>0</v>
      </c>
      <c r="L34" s="13"/>
      <c r="M34" s="54">
        <v>0</v>
      </c>
    </row>
    <row r="35" spans="1:13" ht="19.5" customHeight="1">
      <c r="A35" s="318" t="s">
        <v>383</v>
      </c>
      <c r="B35" s="317"/>
      <c r="C35" s="317"/>
      <c r="D35" s="2">
        <v>29</v>
      </c>
      <c r="E35" s="148">
        <f>SUM(E36:E39)</f>
        <v>158688600</v>
      </c>
      <c r="F35" s="148">
        <f aca="true" t="shared" si="8" ref="F35:M35">SUM(F36:F39)</f>
        <v>681482525.25</v>
      </c>
      <c r="G35" s="148">
        <f t="shared" si="8"/>
        <v>-2460564.45</v>
      </c>
      <c r="H35" s="148">
        <f t="shared" si="8"/>
        <v>4317098.81</v>
      </c>
      <c r="I35" s="148">
        <f t="shared" si="8"/>
        <v>15047001.97</v>
      </c>
      <c r="J35" s="148">
        <f t="shared" si="8"/>
        <v>-17268395.22</v>
      </c>
      <c r="K35" s="148">
        <f t="shared" si="8"/>
        <v>839806266.36</v>
      </c>
      <c r="L35" s="148">
        <f t="shared" si="8"/>
        <v>0</v>
      </c>
      <c r="M35" s="148">
        <f t="shared" si="8"/>
        <v>839806266.36</v>
      </c>
    </row>
    <row r="36" spans="1:13" ht="19.5" customHeight="1">
      <c r="A36" s="316" t="s">
        <v>275</v>
      </c>
      <c r="B36" s="317"/>
      <c r="C36" s="317"/>
      <c r="D36" s="2">
        <v>30</v>
      </c>
      <c r="E36" s="13">
        <v>158688600</v>
      </c>
      <c r="F36" s="13">
        <v>681482525.25</v>
      </c>
      <c r="G36" s="13"/>
      <c r="H36" s="13"/>
      <c r="I36" s="13"/>
      <c r="J36" s="13"/>
      <c r="K36" s="54">
        <v>840171125.25</v>
      </c>
      <c r="L36" s="13"/>
      <c r="M36" s="54">
        <v>840171125.25</v>
      </c>
    </row>
    <row r="37" spans="1:13" ht="19.5" customHeight="1">
      <c r="A37" s="316" t="s">
        <v>276</v>
      </c>
      <c r="B37" s="317"/>
      <c r="C37" s="317"/>
      <c r="D37" s="2">
        <v>31</v>
      </c>
      <c r="E37" s="13"/>
      <c r="F37" s="13"/>
      <c r="G37" s="13"/>
      <c r="H37" s="13"/>
      <c r="I37" s="13"/>
      <c r="J37" s="13"/>
      <c r="K37" s="54">
        <v>0</v>
      </c>
      <c r="L37" s="13"/>
      <c r="M37" s="54">
        <v>0</v>
      </c>
    </row>
    <row r="38" spans="1:13" ht="19.5" customHeight="1">
      <c r="A38" s="316" t="s">
        <v>277</v>
      </c>
      <c r="B38" s="317"/>
      <c r="C38" s="317"/>
      <c r="D38" s="2">
        <v>32</v>
      </c>
      <c r="E38" s="13"/>
      <c r="F38" s="13"/>
      <c r="G38" s="13"/>
      <c r="H38" s="13"/>
      <c r="I38" s="13"/>
      <c r="J38" s="13">
        <v>-980000</v>
      </c>
      <c r="K38" s="54">
        <v>-980000</v>
      </c>
      <c r="L38" s="13"/>
      <c r="M38" s="54">
        <v>-980000</v>
      </c>
    </row>
    <row r="39" spans="1:13" ht="19.5" customHeight="1">
      <c r="A39" s="316" t="s">
        <v>89</v>
      </c>
      <c r="B39" s="317"/>
      <c r="C39" s="317"/>
      <c r="D39" s="2">
        <v>33</v>
      </c>
      <c r="E39" s="13"/>
      <c r="F39" s="13"/>
      <c r="G39" s="13">
        <v>-2460564.45</v>
      </c>
      <c r="H39" s="13">
        <v>4317098.81</v>
      </c>
      <c r="I39" s="13">
        <v>15047001.97</v>
      </c>
      <c r="J39" s="13">
        <v>-16288395.219999999</v>
      </c>
      <c r="K39" s="54">
        <v>615141.1099999994</v>
      </c>
      <c r="L39" s="13"/>
      <c r="M39" s="54">
        <v>615141.1099999994</v>
      </c>
    </row>
    <row r="40" spans="1:13" ht="19.5" customHeight="1" thickBot="1">
      <c r="A40" s="332" t="s">
        <v>384</v>
      </c>
      <c r="B40" s="333"/>
      <c r="C40" s="333"/>
      <c r="D40" s="8">
        <v>34</v>
      </c>
      <c r="E40" s="150">
        <f aca="true" t="shared" si="9" ref="E40:M40">+E27+E28+E35</f>
        <v>601575800</v>
      </c>
      <c r="F40" s="150">
        <f t="shared" si="9"/>
        <v>681482525.25</v>
      </c>
      <c r="G40" s="150">
        <f t="shared" si="9"/>
        <v>171581348.14049584</v>
      </c>
      <c r="H40" s="150">
        <f t="shared" si="9"/>
        <v>513006831.79</v>
      </c>
      <c r="I40" s="150">
        <f t="shared" si="9"/>
        <v>310676533.30000025</v>
      </c>
      <c r="J40" s="150">
        <f t="shared" si="9"/>
        <v>-412845089.98000026</v>
      </c>
      <c r="K40" s="150">
        <f t="shared" si="9"/>
        <v>1865477948.500496</v>
      </c>
      <c r="L40" s="150">
        <f t="shared" si="9"/>
        <v>0</v>
      </c>
      <c r="M40" s="150">
        <f t="shared" si="9"/>
        <v>1865477948.500496</v>
      </c>
    </row>
    <row r="41" ht="13.5" thickTop="1"/>
  </sheetData>
  <sheetProtection/>
  <mergeCells count="43">
    <mergeCell ref="A33:C33"/>
    <mergeCell ref="A32:C32"/>
    <mergeCell ref="A27:C27"/>
    <mergeCell ref="A28:C28"/>
    <mergeCell ref="A29:C29"/>
    <mergeCell ref="A30:C30"/>
    <mergeCell ref="A31:C31"/>
    <mergeCell ref="A19:C19"/>
    <mergeCell ref="A20:C20"/>
    <mergeCell ref="A21:C21"/>
    <mergeCell ref="A40:C40"/>
    <mergeCell ref="A36:C36"/>
    <mergeCell ref="A37:C37"/>
    <mergeCell ref="A38:C38"/>
    <mergeCell ref="A39:C39"/>
    <mergeCell ref="A34:C34"/>
    <mergeCell ref="A35:C35"/>
    <mergeCell ref="A26:C26"/>
    <mergeCell ref="A16:C16"/>
    <mergeCell ref="A17:C17"/>
    <mergeCell ref="A14:C14"/>
    <mergeCell ref="A15:C15"/>
    <mergeCell ref="A22:C22"/>
    <mergeCell ref="A23:C23"/>
    <mergeCell ref="A24:C24"/>
    <mergeCell ref="A25:C25"/>
    <mergeCell ref="A18:C18"/>
    <mergeCell ref="L3:M3"/>
    <mergeCell ref="A1:K1"/>
    <mergeCell ref="A2:K2"/>
    <mergeCell ref="A6:C6"/>
    <mergeCell ref="A4:C5"/>
    <mergeCell ref="D4:D5"/>
    <mergeCell ref="L4:L5"/>
    <mergeCell ref="M4:M5"/>
    <mergeCell ref="E4:K4"/>
    <mergeCell ref="A7:C7"/>
    <mergeCell ref="A12:C12"/>
    <mergeCell ref="A13:C13"/>
    <mergeCell ref="A8:C8"/>
    <mergeCell ref="A9:C9"/>
    <mergeCell ref="A10:C10"/>
    <mergeCell ref="A11:C11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F23" sqref="F23"/>
    </sheetView>
  </sheetViews>
  <sheetFormatPr defaultColWidth="9.140625" defaultRowHeight="12.75"/>
  <cols>
    <col min="1" max="16384" width="9.140625" style="28" customWidth="1"/>
  </cols>
  <sheetData>
    <row r="1" spans="1:10" ht="12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ht="15.75">
      <c r="A2" s="334" t="s">
        <v>322</v>
      </c>
      <c r="B2" s="334"/>
      <c r="C2" s="334"/>
      <c r="D2" s="334"/>
      <c r="E2" s="334"/>
      <c r="F2" s="334"/>
      <c r="G2" s="334"/>
      <c r="H2" s="334"/>
      <c r="I2" s="334"/>
      <c r="J2" s="334"/>
    </row>
    <row r="3" spans="1:10" ht="12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12.75" customHeight="1">
      <c r="A4" s="335" t="s">
        <v>80</v>
      </c>
      <c r="B4" s="335"/>
      <c r="C4" s="335"/>
      <c r="D4" s="335"/>
      <c r="E4" s="335"/>
      <c r="F4" s="335"/>
      <c r="G4" s="335"/>
      <c r="H4" s="335"/>
      <c r="I4" s="335"/>
      <c r="J4" s="335"/>
    </row>
    <row r="5" spans="1:10" ht="12.75" customHeight="1">
      <c r="A5" s="335"/>
      <c r="B5" s="335"/>
      <c r="C5" s="335"/>
      <c r="D5" s="335"/>
      <c r="E5" s="335"/>
      <c r="F5" s="335"/>
      <c r="G5" s="335"/>
      <c r="H5" s="335"/>
      <c r="I5" s="335"/>
      <c r="J5" s="335"/>
    </row>
    <row r="6" spans="1:10" ht="12.75" customHeight="1">
      <c r="A6" s="335"/>
      <c r="B6" s="335"/>
      <c r="C6" s="335"/>
      <c r="D6" s="335"/>
      <c r="E6" s="335"/>
      <c r="F6" s="335"/>
      <c r="G6" s="335"/>
      <c r="H6" s="335"/>
      <c r="I6" s="335"/>
      <c r="J6" s="335"/>
    </row>
    <row r="7" spans="1:10" ht="12.75" customHeight="1">
      <c r="A7" s="335"/>
      <c r="B7" s="335"/>
      <c r="C7" s="335"/>
      <c r="D7" s="335"/>
      <c r="E7" s="335"/>
      <c r="F7" s="335"/>
      <c r="G7" s="335"/>
      <c r="H7" s="335"/>
      <c r="I7" s="335"/>
      <c r="J7" s="335"/>
    </row>
    <row r="8" spans="1:10" ht="12.75" customHeight="1">
      <c r="A8" s="335"/>
      <c r="B8" s="335"/>
      <c r="C8" s="335"/>
      <c r="D8" s="335"/>
      <c r="E8" s="335"/>
      <c r="F8" s="335"/>
      <c r="G8" s="335"/>
      <c r="H8" s="335"/>
      <c r="I8" s="335"/>
      <c r="J8" s="335"/>
    </row>
    <row r="9" spans="1:10" ht="12.75" customHeight="1">
      <c r="A9" s="335"/>
      <c r="B9" s="335"/>
      <c r="C9" s="335"/>
      <c r="D9" s="335"/>
      <c r="E9" s="335"/>
      <c r="F9" s="335"/>
      <c r="G9" s="335"/>
      <c r="H9" s="335"/>
      <c r="I9" s="335"/>
      <c r="J9" s="335"/>
    </row>
    <row r="10" spans="1:10" ht="12">
      <c r="A10" s="336"/>
      <c r="B10" s="336"/>
      <c r="C10" s="336"/>
      <c r="D10" s="336"/>
      <c r="E10" s="336"/>
      <c r="F10" s="336"/>
      <c r="G10" s="336"/>
      <c r="H10" s="336"/>
      <c r="I10" s="336"/>
      <c r="J10" s="336"/>
    </row>
    <row r="11" spans="1:10" ht="12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2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2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2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2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2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2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2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2">
      <c r="A19" s="29"/>
      <c r="B19" s="29"/>
      <c r="C19" s="29"/>
      <c r="D19" s="29"/>
      <c r="E19" s="29"/>
      <c r="F19" s="29"/>
      <c r="G19" s="29"/>
      <c r="H19" s="29"/>
      <c r="I19" s="29"/>
      <c r="J19" s="29"/>
    </row>
    <row r="20" spans="1:10" ht="12">
      <c r="A20" s="29"/>
      <c r="B20" s="29"/>
      <c r="C20" s="29"/>
      <c r="D20" s="29"/>
      <c r="E20" s="29"/>
      <c r="F20" s="29"/>
      <c r="G20" s="29"/>
      <c r="H20" s="29"/>
      <c r="I20" s="29"/>
      <c r="J20" s="29"/>
    </row>
    <row r="21" spans="1:10" ht="12">
      <c r="A21" s="29"/>
      <c r="B21" s="29"/>
      <c r="C21" s="29"/>
      <c r="D21" s="29"/>
      <c r="E21" s="29"/>
      <c r="F21" s="29"/>
      <c r="G21" s="29"/>
      <c r="H21" s="29"/>
      <c r="I21" s="29"/>
      <c r="J21" s="29"/>
    </row>
    <row r="22" spans="1:10" ht="12">
      <c r="A22" s="29"/>
      <c r="B22" s="29"/>
      <c r="C22" s="29"/>
      <c r="D22" s="29"/>
      <c r="E22" s="29"/>
      <c r="F22" s="29"/>
      <c r="G22" s="29"/>
      <c r="H22" s="29"/>
      <c r="I22" s="29"/>
      <c r="J22" s="29"/>
    </row>
    <row r="23" spans="1:10" ht="12">
      <c r="A23" s="29"/>
      <c r="B23" s="29"/>
      <c r="C23" s="29"/>
      <c r="D23" s="29"/>
      <c r="E23" s="29"/>
      <c r="F23" s="29"/>
      <c r="G23" s="29"/>
      <c r="H23" s="29"/>
      <c r="I23" s="29"/>
      <c r="J23" s="29"/>
    </row>
    <row r="24" spans="1:10" ht="12">
      <c r="A24" s="29"/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12">
      <c r="A25" s="29"/>
      <c r="B25" s="29"/>
      <c r="C25" s="29"/>
      <c r="D25" s="29"/>
      <c r="E25" s="29"/>
      <c r="F25" s="29"/>
      <c r="G25" s="29"/>
      <c r="H25" s="29"/>
      <c r="J25" s="29"/>
    </row>
    <row r="26" spans="1:10" ht="12">
      <c r="A26" s="29"/>
      <c r="B26" s="29"/>
      <c r="C26" s="29"/>
      <c r="D26" s="29"/>
      <c r="E26" s="29"/>
      <c r="F26" s="29"/>
      <c r="G26" s="29"/>
      <c r="H26" s="29"/>
      <c r="I26" s="29"/>
      <c r="J26" s="29"/>
    </row>
    <row r="27" spans="1:10" ht="12">
      <c r="A27" s="29"/>
      <c r="B27" s="29"/>
      <c r="C27" s="29"/>
      <c r="D27" s="29"/>
      <c r="E27" s="29"/>
      <c r="F27" s="29"/>
      <c r="G27" s="29"/>
      <c r="H27" s="29"/>
      <c r="I27" s="29"/>
      <c r="J27" s="29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Ana Jerković</cp:lastModifiedBy>
  <cp:lastPrinted>2014-03-24T13:33:33Z</cp:lastPrinted>
  <dcterms:created xsi:type="dcterms:W3CDTF">2008-10-17T11:51:54Z</dcterms:created>
  <dcterms:modified xsi:type="dcterms:W3CDTF">2015-04-30T11:10:59Z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