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385" activeTab="2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  <externalReference r:id="rId11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1">'Bilanca'!$A$1:$L$135</definedName>
    <definedName name="_xlnm.Print_Area" localSheetId="6">'BILJEŠKE '!$A$1:$J$38</definedName>
    <definedName name="_xlnm.Print_Area" localSheetId="0">'OPCI PODACI'!$A$1:$I$64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<sst xmlns="http://schemas.openxmlformats.org/spreadsheetml/2006/main" count="564" uniqueCount="423">
  <si>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</si>
  <si>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</si>
  <si>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</si>
  <si>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</si>
  <si>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</si>
  <si>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</si>
  <si>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</si>
  <si>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</si>
  <si>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</si>
  <si>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</si>
  <si>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</si>
  <si>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</si>
  <si>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</si>
  <si>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</si>
  <si>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</si>
  <si>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</si>
  <si>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</si>
  <si>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</si>
  <si>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</si>
  <si>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</si>
  <si>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</si>
  <si>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</si>
  <si>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</si>
  <si>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</si>
  <si>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</si>
  <si>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</si>
  <si>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</si>
  <si>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</si>
  <si>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</si>
  <si>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</si>
  <si>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</si>
  <si>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</si>
  <si>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</si>
  <si>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</si>
  <si>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</si>
  <si>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</si>
  <si>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</si>
  <si>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</si>
  <si>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</si>
  <si>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</si>
  <si>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</si>
  <si>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</si>
  <si>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</si>
  <si>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</si>
  <si>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</si>
  <si>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</si>
  <si>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</si>
  <si>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</si>
  <si>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</si>
  <si>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</si>
  <si>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</si>
  <si>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</si>
  <si>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</si>
  <si>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</si>
  <si>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</si>
  <si>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</si>
  <si>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</si>
  <si>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</si>
  <si>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</si>
  <si>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</si>
  <si>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</si>
  <si>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</si>
  <si>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</si>
  <si>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</si>
  <si>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</si>
  <si>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</si>
  <si>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</si>
  <si>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</si>
  <si>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</si>
  <si>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</si>
  <si>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</si>
  <si>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</si>
  <si>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</si>
  <si>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</si>
  <si>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</si>
  <si>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</si>
  <si>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</si>
  <si>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</si>
  <si>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</si>
  <si>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</si>
  <si>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</si>
  <si>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</si>
  <si>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</si>
  <si>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</si>
  <si>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</si>
  <si>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</si>
  <si>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</si>
  <si>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</si>
  <si>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</si>
  <si>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</si>
  <si>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</si>
  <si>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</si>
  <si>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</si>
  <si>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</si>
  <si>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</si>
  <si>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</si>
  <si>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</si>
  <si>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</si>
  <si>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</si>
  <si>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</si>
  <si>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</si>
  <si>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</si>
  <si>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</si>
  <si>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</si>
  <si>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</si>
  <si>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</si>
  <si>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</si>
  <si>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</si>
  <si>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</si>
  <si>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</si>
  <si>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</si>
  <si>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</si>
  <si>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</si>
  <si>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</si>
  <si>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</si>
  <si>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</si>
  <si>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</si>
  <si>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</si>
  <si>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</si>
  <si>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</si>
  <si>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</si>
  <si>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</si>
  <si>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</si>
  <si>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</si>
  <si>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</si>
  <si>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</si>
  <si>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</si>
  <si>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</si>
  <si>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</si>
  <si>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</si>
  <si>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</si>
  <si>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</si>
  <si>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</si>
  <si>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</si>
  <si>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</si>
  <si>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</si>
  <si>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</si>
  <si>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</si>
  <si>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</si>
  <si>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</si>
  <si>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</si>
  <si>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</si>
  <si>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</si>
  <si>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</si>
  <si>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</si>
  <si>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</si>
  <si>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</si>
  <si>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</si>
  <si>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</si>
  <si>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</si>
  <si>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</si>
  <si>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</si>
  <si>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</si>
  <si>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</si>
  <si>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</si>
  <si>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</si>
  <si>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</si>
  <si>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</si>
  <si>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</si>
  <si>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</si>
  <si>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</si>
  <si>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</si>
  <si>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</si>
  <si>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</si>
  <si>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</si>
  <si>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</si>
  <si>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</si>
  <si>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</si>
  <si>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</si>
  <si>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</si>
  <si>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</si>
  <si>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</si>
  <si>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</si>
  <si>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</si>
  <si>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</si>
  <si>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</si>
  <si>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</si>
  <si>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</si>
  <si>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</si>
  <si>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</si>
  <si>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</si>
  <si>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</si>
  <si>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</si>
  <si>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</si>
  <si>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</si>
  <si>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</si>
  <si>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</si>
  <si>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</si>
  <si>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</si>
  <si>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</si>
  <si>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</si>
  <si>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</si>
  <si>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</si>
  <si>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</si>
  <si>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</si>
  <si>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</si>
  <si>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</si>
  <si>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</si>
  <si>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</si>
  <si>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</si>
  <si>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</si>
  <si>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</si>
  <si>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</si>
  <si>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</si>
  <si>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</si>
  <si>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</si>
  <si>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</si>
  <si>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</si>
  <si>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</si>
  <si>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</si>
  <si>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</si>
  <si>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</si>
  <si>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</si>
  <si>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</si>
  <si>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</si>
  <si>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</si>
  <si>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</si>
  <si>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</si>
  <si>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</si>
  <si>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</si>
  <si>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</si>
  <si>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</si>
  <si>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</si>
  <si>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</si>
  <si>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</si>
  <si>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</si>
  <si>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</si>
  <si>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</si>
  <si>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</si>
  <si>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</si>
  <si>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</si>
  <si>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</si>
  <si>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</si>
  <si>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</si>
  <si>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</si>
  <si>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</si>
  <si>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</si>
  <si>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</si>
  <si>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</si>
  <si>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</si>
  <si>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</si>
  <si>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</si>
  <si>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</si>
  <si>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</si>
  <si>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</si>
  <si>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</si>
  <si>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</si>
  <si>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</si>
  <si>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</si>
  <si>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</si>
  <si>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</si>
  <si>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</si>
  <si>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</si>
  <si>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</si>
  <si>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</si>
  <si>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</si>
  <si>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</si>
  <si>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</si>
  <si>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</si>
  <si>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</si>
  <si>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</si>
  <si>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</si>
  <si>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</si>
  <si>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</si>
  <si>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</si>
  <si>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</si>
  <si>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</si>
  <si>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</si>
  <si>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</si>
  <si>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</si>
  <si>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</si>
  <si>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</si>
  <si>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</si>
  <si>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</si>
  <si>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</si>
  <si>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</si>
  <si>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</si>
  <si>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</si>
  <si>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</si>
  <si>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</si>
  <si>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</si>
  <si>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</si>
  <si>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</si>
  <si>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</si>
  <si>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</si>
  <si>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</si>
  <si>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</si>
  <si>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</si>
  <si>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</si>
  <si>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</si>
  <si>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</si>
  <si>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</si>
  <si>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</si>
  <si>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</si>
  <si>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</si>
  <si>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</si>
  <si>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</si>
  <si>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</si>
  <si>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</si>
  <si>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</si>
  <si>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</si>
  <si>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</si>
  <si>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</si>
  <si>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</si>
  <si>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</si>
  <si>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</si>
  <si>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</si>
  <si>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</si>
  <si>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</si>
  <si>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</si>
  <si>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</si>
  <si>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</si>
  <si>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</si>
  <si>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</si>
  <si>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</si>
  <si>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</si>
  <si>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</si>
  <si>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</si>
  <si>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</si>
  <si>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</si>
  <si>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</si>
  <si>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</si>
  <si>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</si>
  <si>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</si>
  <si>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</si>
  <si>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</si>
  <si>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</si>
  <si>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</si>
  <si>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</si>
  <si>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</si>
  <si>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</si>
  <si>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</si>
  <si>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</si>
  <si>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</si>
  <si>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</si>
  <si>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</si>
  <si>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</si>
  <si>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</si>
  <si>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</si>
  <si>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</si>
  <si>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</si>
  <si>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</si>
  <si>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</si>
  <si>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</si>
  <si>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</si>
  <si>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</si>
  <si>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</si>
  <si>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</si>
  <si>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</si>
  <si>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</si>
  <si>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</si>
  <si>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</si>
  <si>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</si>
  <si>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</si>
  <si>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</si>
  <si>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</si>
  <si>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</si>
  <si>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</si>
  <si>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</si>
  <si>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</si>
  <si>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</si>
  <si>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</si>
  <si>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</si>
  <si>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</si>
  <si>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</si>
  <si>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</si>
  <si>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</si>
  <si>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</si>
  <si>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CROATIA osiguranje d.d.</t>
  </si>
  <si>
    <t>3. Izjavu osoba odgovornih za sastavljanje izvještaja izdavatelja.</t>
  </si>
  <si>
    <t>2. Međuizvještaj poslovodstva,</t>
  </si>
  <si>
    <t xml:space="preserve">  kapitala i bilješke uz financijske izvještaje)</t>
  </si>
  <si>
    <t>(krajem izvještajnog razdoblja)</t>
  </si>
  <si>
    <t>Tromjesečni financijski izvještaj društva za osiguranje odnosno društva za reosiguranje TFI-OSIG/RE</t>
  </si>
  <si>
    <t>1. Financijski izvještaji (bilanca, račun dobiti i gubitka, izvještaj o novčanim tokovima, izvještaj o promjenama</t>
  </si>
  <si>
    <t>01.01.2012.</t>
  </si>
  <si>
    <t>31.12.2012.</t>
  </si>
  <si>
    <t>KREŠIMIR STARČEVIĆ, IVAN FABIJANČIĆ</t>
  </si>
  <si>
    <t>Stanje na dan: 31.12.2012.</t>
  </si>
  <si>
    <t>U razdoblju: 01.10.2012. - 31.12.2012.</t>
  </si>
  <si>
    <t>U razdoblju: 01.01.2012.  -  31.12.2012.</t>
  </si>
  <si>
    <t>U razdoblju: 01.01.2012.-31.12.2012.</t>
  </si>
  <si>
    <t>Za razdoblje: 01.01.2012.-31.12.2012.</t>
  </si>
  <si>
    <t>DA</t>
  </si>
  <si>
    <t>CROATIA LEASING D.O.O.</t>
  </si>
  <si>
    <t>LJUBUŠKI</t>
  </si>
  <si>
    <t>03276236</t>
  </si>
  <si>
    <t>20097647</t>
  </si>
  <si>
    <t>01583999</t>
  </si>
  <si>
    <t>01808435</t>
  </si>
  <si>
    <t>01450930</t>
  </si>
  <si>
    <t>01892037</t>
  </si>
  <si>
    <t>izdavatelj@crosig.hr</t>
  </si>
  <si>
    <t>Nevena Babić</t>
  </si>
  <si>
    <t>65.12</t>
  </si>
  <si>
    <t>CROATIA LLOYD D.D.</t>
  </si>
  <si>
    <t>CROATIA OSIGURANJE D.D.</t>
  </si>
  <si>
    <t>PBZ CROATIA OSIGURANJE D.D.</t>
  </si>
  <si>
    <t>CROATIA ZDRAVSTVENO OSIGURANJE D.D.</t>
  </si>
  <si>
    <t>CROATIA TEHNIČKI PREGLEDI D.D.</t>
  </si>
  <si>
    <t>Član Uprave</t>
  </si>
  <si>
    <t>Predsjednik Uprave</t>
  </si>
  <si>
    <t>Ivan Fabijančić</t>
  </si>
  <si>
    <t>Krešimir Starčević</t>
  </si>
  <si>
    <t>01/ 6333 - 112</t>
  </si>
  <si>
    <t>01/ 6332 - 073</t>
  </si>
  <si>
    <t xml:space="preserve">     2. Dobici/gubici proizišli iz revalorizacije financijske imovine raspoložive za prodaju</t>
  </si>
  <si>
    <t>B. MANJINSKI INTERES</t>
  </si>
  <si>
    <t xml:space="preserve">   1. Prihodi od podružnica, pridruženih društava i sudjelovanja u zajedničkim ulaganjima 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</si>
  <si>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neto od reosiguranja (AOP 160 + 163)</t>
    </r>
  </si>
  <si>
    <r>
      <t xml:space="preserve">VIII. Promjena posebne pričuve za osiguranje iz skupine životnih osiguranja kod kojih ugovaratelj osiguranja preuzima investicijski rizik, neto od reosiguranja </t>
    </r>
    <r>
      <rPr>
        <sz val="8"/>
        <rFont val="Arial"/>
        <family val="2"/>
      </rPr>
      <t>(AOP 168 do 170)</t>
    </r>
  </si>
  <si>
    <t xml:space="preserve">      1. Amortizacija (građevinski objekti koji ne služe društvu za obavljanje djelatnosti) </t>
  </si>
  <si>
    <t xml:space="preserve">     1. Dobici/gubici proizašli iz preračunavanja financijskih izvještaja inozemnog poslovanja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</si>
  <si>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</si>
  <si>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</si>
  <si>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osiguranje iz skupine životnih
        osiguranja kod kojih ugovaratelj osiguranja preuzima investicijski rizik, neto od reosiguranja </t>
    </r>
    <r>
      <rPr>
        <sz val="8"/>
        <rFont val="Arial"/>
        <family val="2"/>
      </rPr>
      <t>(AOP 168 do 170)</t>
    </r>
  </si>
  <si>
    <r>
      <t xml:space="preserve">II.  Stanje 1. siječnja prethodne godine (prepravljeno) </t>
    </r>
    <r>
      <rPr>
        <sz val="8.5"/>
        <rFont val="Arial"/>
        <family val="2"/>
      </rPr>
      <t>(AOP 001 do 003)</t>
    </r>
  </si>
  <si>
    <t>2.1. Nerealizirani dobici ili gubici od materijalne imovine (zemljišta i građevinski objekti)</t>
  </si>
  <si>
    <t>2.2. Nerealizirani dobici ili gubici od financijske imovine raspoložive za prodaju</t>
  </si>
  <si>
    <t>2.3. Realizirani dobici ili gubici od financijske imovine raspoložive za prodaju</t>
  </si>
  <si>
    <r>
      <t xml:space="preserve">V. Stanje na zadnji dan izvještajnog razdoblja u prethodnoj godini </t>
    </r>
    <r>
      <rPr>
        <sz val="8.5"/>
        <rFont val="Arial"/>
        <family val="2"/>
      </rPr>
      <t>(AOP 004+005+012)</t>
    </r>
  </si>
  <si>
    <r>
      <t xml:space="preserve">VII. Stanje 1. siječnja tekuće godine (prepravljeno) </t>
    </r>
    <r>
      <rPr>
        <sz val="8.5"/>
        <rFont val="Arial"/>
        <family val="2"/>
      </rPr>
      <t>(AOP 018 do 020)</t>
    </r>
  </si>
  <si>
    <r>
      <t xml:space="preserve">X. Stanje na zadnji dan izvještajnog razdoblja u tekućoj godini </t>
    </r>
    <r>
      <rPr>
        <sz val="8.5"/>
        <rFont val="Arial"/>
        <family val="2"/>
      </rPr>
      <t>(AOP 021+022+029)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</si>
</sst>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 style="hair"/>
      <bottom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6" fillId="0" borderId="11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4" xfId="0" applyFont="1" applyFill="1" applyBorder="1" applyAlignment="1" applyProtection="1">
      <alignment horizontal="center" vertical="top" wrapText="1"/>
      <protection hidden="1"/>
    </xf>
    <xf numFmtId="0" fontId="0" fillId="0" borderId="14" xfId="0" applyFont="1" applyFill="1" applyBorder="1" applyAlignment="1" applyProtection="1">
      <alignment horizontal="center" vertical="top" wrapText="1"/>
      <protection hidden="1"/>
    </xf>
    <xf numFmtId="0" fontId="14" fillId="0" borderId="0" xfId="59" applyFont="1">
      <alignment vertical="top"/>
      <protection/>
    </xf>
    <xf numFmtId="0" fontId="14" fillId="0" borderId="0" xfId="59" applyFont="1">
      <alignment vertical="top"/>
      <protection/>
    </xf>
    <xf numFmtId="0" fontId="3" fillId="0" borderId="0" xfId="59" applyFont="1" applyAlignment="1">
      <alignment/>
      <protection/>
    </xf>
    <xf numFmtId="0" fontId="14" fillId="0" borderId="0" xfId="59" applyFont="1" applyAlignment="1">
      <alignment/>
      <protection/>
    </xf>
    <xf numFmtId="0" fontId="0" fillId="0" borderId="14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21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 quotePrefix="1">
      <alignment/>
    </xf>
    <xf numFmtId="193" fontId="1" fillId="0" borderId="17" xfId="0" applyNumberFormat="1" applyFont="1" applyBorder="1" applyAlignment="1">
      <alignment vertical="center"/>
    </xf>
    <xf numFmtId="193" fontId="1" fillId="0" borderId="22" xfId="0" applyNumberFormat="1" applyFont="1" applyBorder="1" applyAlignment="1">
      <alignment vertical="center"/>
    </xf>
    <xf numFmtId="193" fontId="1" fillId="0" borderId="23" xfId="57" applyNumberFormat="1" applyFont="1" applyBorder="1" applyAlignment="1" applyProtection="1">
      <alignment vertical="center"/>
      <protection locked="0"/>
    </xf>
    <xf numFmtId="193" fontId="1" fillId="0" borderId="24" xfId="57" applyNumberFormat="1" applyFont="1" applyBorder="1" applyAlignment="1" applyProtection="1">
      <alignment vertical="center"/>
      <protection locked="0"/>
    </xf>
    <xf numFmtId="193" fontId="1" fillId="0" borderId="10" xfId="0" applyNumberFormat="1" applyFont="1" applyBorder="1" applyAlignment="1" applyProtection="1">
      <alignment vertical="center"/>
      <protection locked="0"/>
    </xf>
    <xf numFmtId="193" fontId="1" fillId="0" borderId="10" xfId="0" applyNumberFormat="1" applyFont="1" applyBorder="1" applyAlignment="1">
      <alignment vertical="center"/>
    </xf>
    <xf numFmtId="193" fontId="17" fillId="0" borderId="10" xfId="0" applyNumberFormat="1" applyFont="1" applyBorder="1" applyAlignment="1">
      <alignment vertical="center" wrapText="1"/>
    </xf>
    <xf numFmtId="0" fontId="14" fillId="0" borderId="0" xfId="59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 horizontal="center" vertical="center" wrapText="1"/>
      <protection hidden="1"/>
    </xf>
    <xf numFmtId="0" fontId="16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9" applyFont="1" applyFill="1" applyBorder="1" applyAlignment="1" applyProtection="1">
      <alignment horizontal="left" vertical="center"/>
      <protection hidden="1"/>
    </xf>
    <xf numFmtId="0" fontId="13" fillId="0" borderId="0" xfId="59" applyFont="1" applyFill="1" applyBorder="1" applyAlignment="1" applyProtection="1">
      <alignment horizontal="right" vertical="center"/>
      <protection hidden="1" locked="0"/>
    </xf>
    <xf numFmtId="0" fontId="14" fillId="0" borderId="0" xfId="59" applyFont="1" applyFill="1" applyBorder="1" applyProtection="1">
      <alignment vertical="top"/>
      <protection hidden="1"/>
    </xf>
    <xf numFmtId="0" fontId="14" fillId="0" borderId="0" xfId="59" applyFont="1" applyFill="1" applyBorder="1" applyAlignment="1">
      <alignment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center" vertical="top"/>
      <protection hidden="1"/>
    </xf>
    <xf numFmtId="0" fontId="14" fillId="0" borderId="0" xfId="59" applyFont="1" applyFill="1" applyBorder="1" applyAlignment="1" applyProtection="1">
      <alignment horizontal="center"/>
      <protection hidden="1"/>
    </xf>
    <xf numFmtId="0" fontId="0" fillId="0" borderId="0" xfId="59" applyFont="1" applyAlignment="1">
      <alignment/>
      <protection/>
    </xf>
    <xf numFmtId="0" fontId="14" fillId="0" borderId="0" xfId="59" applyFont="1" applyBorder="1">
      <alignment vertical="top"/>
      <protection/>
    </xf>
    <xf numFmtId="0" fontId="14" fillId="0" borderId="0" xfId="59" applyFont="1" applyFill="1" applyBorder="1" applyAlignment="1" applyProtection="1">
      <alignment horizontal="right" vertical="top"/>
      <protection hidden="1"/>
    </xf>
    <xf numFmtId="0" fontId="14" fillId="0" borderId="0" xfId="59" applyFont="1" applyFill="1" applyBorder="1" applyAlignment="1" applyProtection="1">
      <alignment vertical="top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3" xfId="0" applyNumberFormat="1" applyFont="1" applyFill="1" applyBorder="1" applyAlignment="1">
      <alignment horizontal="right" vertical="center" shrinkToFit="1"/>
    </xf>
    <xf numFmtId="19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6" fillId="33" borderId="28" xfId="0" applyNumberFormat="1" applyFont="1" applyFill="1" applyBorder="1" applyAlignment="1" applyProtection="1">
      <alignment horizontal="right" vertical="center" shrinkToFit="1"/>
      <protection locked="0"/>
    </xf>
    <xf numFmtId="193" fontId="6" fillId="33" borderId="29" xfId="0" applyNumberFormat="1" applyFont="1" applyFill="1" applyBorder="1" applyAlignment="1" applyProtection="1">
      <alignment horizontal="right" vertical="center" shrinkToFit="1"/>
      <protection locked="0"/>
    </xf>
    <xf numFmtId="193" fontId="6" fillId="33" borderId="23" xfId="0" applyNumberFormat="1" applyFont="1" applyFill="1" applyBorder="1" applyAlignment="1" applyProtection="1">
      <alignment horizontal="right" vertical="center" shrinkToFit="1"/>
      <protection hidden="1"/>
    </xf>
    <xf numFmtId="193" fontId="6" fillId="0" borderId="17" xfId="0" applyNumberFormat="1" applyFont="1" applyFill="1" applyBorder="1" applyAlignment="1" applyProtection="1">
      <alignment vertical="center" shrinkToFit="1"/>
      <protection hidden="1"/>
    </xf>
    <xf numFmtId="193" fontId="6" fillId="0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0" xfId="0" applyNumberFormat="1" applyFont="1" applyFill="1" applyBorder="1" applyAlignment="1" applyProtection="1">
      <alignment vertical="center" shrinkToFit="1"/>
      <protection/>
    </xf>
    <xf numFmtId="193" fontId="6" fillId="0" borderId="10" xfId="0" applyNumberFormat="1" applyFont="1" applyFill="1" applyBorder="1" applyAlignment="1" applyProtection="1">
      <alignment vertical="center" shrinkToFit="1"/>
      <protection hidden="1"/>
    </xf>
    <xf numFmtId="193" fontId="6" fillId="0" borderId="10" xfId="0" applyNumberFormat="1" applyFont="1" applyFill="1" applyBorder="1" applyAlignment="1" applyProtection="1">
      <alignment vertical="center" shrinkToFit="1"/>
      <protection locked="0"/>
    </xf>
    <xf numFmtId="193" fontId="1" fillId="0" borderId="12" xfId="0" applyNumberFormat="1" applyFont="1" applyFill="1" applyBorder="1" applyAlignment="1" applyProtection="1">
      <alignment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6" fillId="0" borderId="0" xfId="59" applyFont="1" applyFill="1" applyBorder="1" applyAlignment="1" applyProtection="1">
      <alignment horizontal="right" vertical="center" wrapText="1"/>
      <protection hidden="1"/>
    </xf>
    <xf numFmtId="0" fontId="14" fillId="0" borderId="0" xfId="59" applyFont="1" applyFill="1" applyBorder="1" applyAlignment="1" applyProtection="1">
      <alignment horizontal="left"/>
      <protection hidden="1"/>
    </xf>
    <xf numFmtId="0" fontId="14" fillId="0" borderId="0" xfId="59" applyFont="1" applyFill="1" applyBorder="1" applyAlignment="1">
      <alignment horizontal="left" vertical="center"/>
      <protection/>
    </xf>
    <xf numFmtId="0" fontId="13" fillId="0" borderId="0" xfId="59" applyFont="1" applyFill="1" applyBorder="1" applyAlignment="1" applyProtection="1">
      <alignment vertical="top"/>
      <protection hidden="1"/>
    </xf>
    <xf numFmtId="0" fontId="14" fillId="0" borderId="0" xfId="59" applyFont="1" applyFill="1" applyBorder="1">
      <alignment vertical="top"/>
      <protection/>
    </xf>
    <xf numFmtId="0" fontId="14" fillId="0" borderId="0" xfId="59" applyFont="1" applyFill="1" applyBorder="1" applyAlignment="1" applyProtection="1">
      <alignment horizontal="left" vertical="top" wrapText="1"/>
      <protection hidden="1"/>
    </xf>
    <xf numFmtId="0" fontId="14" fillId="0" borderId="0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 applyBorder="1" applyAlignment="1" applyProtection="1">
      <alignment horizontal="left" vertical="top"/>
      <protection hidden="1"/>
    </xf>
    <xf numFmtId="0" fontId="14" fillId="0" borderId="0" xfId="65" applyFont="1" applyFill="1" applyBorder="1" applyAlignment="1" applyProtection="1">
      <alignment vertical="center"/>
      <protection hidden="1"/>
    </xf>
    <xf numFmtId="0" fontId="14" fillId="0" borderId="0" xfId="60" applyFont="1" applyFill="1" applyBorder="1" applyAlignment="1" applyProtection="1">
      <alignment/>
      <protection hidden="1"/>
    </xf>
    <xf numFmtId="0" fontId="0" fillId="0" borderId="0" xfId="60" applyFont="1" applyFill="1" applyAlignment="1">
      <alignment/>
      <protection/>
    </xf>
    <xf numFmtId="0" fontId="0" fillId="0" borderId="0" xfId="60" applyFont="1" applyFill="1" applyBorder="1" applyAlignment="1">
      <alignment/>
      <protection/>
    </xf>
    <xf numFmtId="0" fontId="13" fillId="0" borderId="0" xfId="59" applyFont="1" applyFill="1" applyBorder="1" applyAlignment="1" applyProtection="1">
      <alignment vertical="center"/>
      <protection hidden="1"/>
    </xf>
    <xf numFmtId="0" fontId="14" fillId="0" borderId="34" xfId="59" applyFont="1" applyFill="1" applyBorder="1" applyProtection="1">
      <alignment vertical="top"/>
      <protection hidden="1"/>
    </xf>
    <xf numFmtId="0" fontId="14" fillId="0" borderId="34" xfId="59" applyFont="1" applyFill="1" applyBorder="1">
      <alignment vertical="top"/>
      <protection/>
    </xf>
    <xf numFmtId="0" fontId="14" fillId="0" borderId="0" xfId="59" applyFont="1" applyFill="1" applyBorder="1" applyAlignment="1" applyProtection="1">
      <alignment horizontal="right" vertical="top" wrapText="1"/>
      <protection hidden="1"/>
    </xf>
    <xf numFmtId="0" fontId="8" fillId="33" borderId="14" xfId="0" applyFont="1" applyFill="1" applyBorder="1" applyAlignment="1" applyProtection="1">
      <alignment horizontal="center" vertical="top" wrapText="1"/>
      <protection hidden="1"/>
    </xf>
    <xf numFmtId="0" fontId="0" fillId="33" borderId="14" xfId="0" applyFont="1" applyFill="1" applyBorder="1" applyAlignment="1" applyProtection="1">
      <alignment horizontal="center" vertical="top" wrapText="1"/>
      <protection hidden="1"/>
    </xf>
    <xf numFmtId="0" fontId="0" fillId="33" borderId="14" xfId="0" applyFont="1" applyFill="1" applyBorder="1" applyAlignment="1" applyProtection="1">
      <alignment vertical="top" wrapText="1"/>
      <protection hidden="1"/>
    </xf>
    <xf numFmtId="0" fontId="1" fillId="33" borderId="14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0" fontId="14" fillId="0" borderId="35" xfId="59" applyFont="1" applyBorder="1">
      <alignment vertical="top"/>
      <protection/>
    </xf>
    <xf numFmtId="0" fontId="8" fillId="0" borderId="0" xfId="59" applyFont="1" applyAlignment="1">
      <alignment/>
      <protection/>
    </xf>
    <xf numFmtId="0" fontId="13" fillId="33" borderId="0" xfId="59" applyFont="1" applyFill="1" applyBorder="1" applyAlignment="1" applyProtection="1">
      <alignment horizontal="center" vertical="center"/>
      <protection hidden="1"/>
    </xf>
    <xf numFmtId="14" fontId="13" fillId="34" borderId="20" xfId="59" applyNumberFormat="1" applyFont="1" applyFill="1" applyBorder="1" applyAlignment="1" applyProtection="1">
      <alignment horizontal="center" vertical="center"/>
      <protection hidden="1" locked="0"/>
    </xf>
    <xf numFmtId="0" fontId="14" fillId="33" borderId="0" xfId="59" applyFont="1" applyFill="1" applyBorder="1" applyAlignment="1" applyProtection="1">
      <alignment horizontal="left" vertical="center" wrapText="1"/>
      <protection hidden="1"/>
    </xf>
    <xf numFmtId="0" fontId="14" fillId="0" borderId="0" xfId="59" applyFont="1" applyFill="1" applyAlignment="1" applyProtection="1">
      <alignment/>
      <protection hidden="1"/>
    </xf>
    <xf numFmtId="0" fontId="16" fillId="0" borderId="0" xfId="59" applyFont="1" applyFill="1" applyAlignment="1" applyProtection="1">
      <alignment horizontal="right"/>
      <protection hidden="1"/>
    </xf>
    <xf numFmtId="0" fontId="14" fillId="0" borderId="0" xfId="59" applyFont="1" applyFill="1" applyAlignment="1" applyProtection="1">
      <alignment horizontal="right" vertical="center"/>
      <protection hidden="1"/>
    </xf>
    <xf numFmtId="0" fontId="14" fillId="0" borderId="0" xfId="59" applyFont="1" applyFill="1" applyAlignment="1" applyProtection="1">
      <alignment wrapText="1"/>
      <protection hidden="1"/>
    </xf>
    <xf numFmtId="0" fontId="14" fillId="0" borderId="0" xfId="59" applyFont="1" applyFill="1" applyAlignment="1" applyProtection="1">
      <alignment horizontal="right"/>
      <protection hidden="1"/>
    </xf>
    <xf numFmtId="0" fontId="14" fillId="0" borderId="0" xfId="59" applyFont="1" applyFill="1" applyProtection="1">
      <alignment vertical="top"/>
      <protection hidden="1"/>
    </xf>
    <xf numFmtId="0" fontId="14" fillId="0" borderId="0" xfId="59" applyFont="1" applyFill="1" applyAlignment="1" applyProtection="1">
      <alignment horizontal="right" wrapText="1"/>
      <protection hidden="1"/>
    </xf>
    <xf numFmtId="14" fontId="13" fillId="34" borderId="36" xfId="59" applyNumberFormat="1" applyFont="1" applyFill="1" applyBorder="1" applyAlignment="1" applyProtection="1">
      <alignment vertical="center"/>
      <protection hidden="1" locked="0"/>
    </xf>
    <xf numFmtId="14" fontId="13" fillId="34" borderId="14" xfId="59" applyNumberFormat="1" applyFont="1" applyFill="1" applyBorder="1" applyAlignment="1" applyProtection="1">
      <alignment vertical="center"/>
      <protection hidden="1" locked="0"/>
    </xf>
    <xf numFmtId="1" fontId="13" fillId="35" borderId="37" xfId="59" applyNumberFormat="1" applyFont="1" applyFill="1" applyBorder="1" applyAlignment="1" applyProtection="1">
      <alignment horizontal="center" vertical="center"/>
      <protection hidden="1" locked="0"/>
    </xf>
    <xf numFmtId="3" fontId="13" fillId="35" borderId="37" xfId="59" applyNumberFormat="1" applyFont="1" applyFill="1" applyBorder="1" applyAlignment="1" applyProtection="1">
      <alignment horizontal="right" vertical="center"/>
      <protection hidden="1" locked="0"/>
    </xf>
    <xf numFmtId="0" fontId="13" fillId="35" borderId="37" xfId="59" applyFont="1" applyFill="1" applyBorder="1" applyAlignment="1" applyProtection="1">
      <alignment horizontal="center" vertical="center"/>
      <protection hidden="1" locked="0"/>
    </xf>
    <xf numFmtId="0" fontId="14" fillId="0" borderId="0" xfId="59" applyFont="1" applyFill="1">
      <alignment vertical="top"/>
      <protection/>
    </xf>
    <xf numFmtId="0" fontId="14" fillId="0" borderId="0" xfId="59" applyFont="1" applyBorder="1" applyAlignment="1" applyProtection="1">
      <alignment horizontal="right"/>
      <protection hidden="1"/>
    </xf>
    <xf numFmtId="0" fontId="14" fillId="0" borderId="0" xfId="59" applyFont="1" applyBorder="1" applyAlignment="1" applyProtection="1">
      <alignment vertical="top"/>
      <protection hidden="1"/>
    </xf>
    <xf numFmtId="0" fontId="14" fillId="0" borderId="0" xfId="59" applyFont="1" applyBorder="1" applyProtection="1">
      <alignment vertical="top"/>
      <protection hidden="1"/>
    </xf>
    <xf numFmtId="0" fontId="14" fillId="0" borderId="0" xfId="59" applyFont="1" applyAlignment="1" applyProtection="1">
      <alignment horizontal="left" vertical="top" indent="2"/>
      <protection hidden="1"/>
    </xf>
    <xf numFmtId="0" fontId="14" fillId="0" borderId="0" xfId="59" applyFont="1" applyBorder="1" applyAlignment="1" applyProtection="1">
      <alignment vertical="top" wrapText="1"/>
      <protection hidden="1"/>
    </xf>
    <xf numFmtId="0" fontId="14" fillId="0" borderId="0" xfId="59" applyFont="1" applyBorder="1" applyAlignment="1" applyProtection="1">
      <alignment wrapText="1"/>
      <protection hidden="1"/>
    </xf>
    <xf numFmtId="0" fontId="14" fillId="0" borderId="0" xfId="59" applyFont="1" applyAlignment="1" applyProtection="1">
      <alignment horizontal="left" vertical="top" wrapText="1" indent="2"/>
      <protection hidden="1"/>
    </xf>
    <xf numFmtId="0" fontId="14" fillId="0" borderId="0" xfId="59" applyFont="1" applyBorder="1" applyAlignment="1" applyProtection="1">
      <alignment horizontal="center" vertical="top"/>
      <protection hidden="1"/>
    </xf>
    <xf numFmtId="0" fontId="14" fillId="0" borderId="0" xfId="59" applyFont="1" applyBorder="1" applyAlignment="1" applyProtection="1">
      <alignment horizontal="center"/>
      <protection hidden="1"/>
    </xf>
    <xf numFmtId="0" fontId="14" fillId="0" borderId="0" xfId="59" applyFont="1" applyProtection="1">
      <alignment vertical="top"/>
      <protection hidden="1"/>
    </xf>
    <xf numFmtId="0" fontId="14" fillId="0" borderId="38" xfId="59" applyFont="1" applyBorder="1" applyProtection="1">
      <alignment vertical="top"/>
      <protection hidden="1"/>
    </xf>
    <xf numFmtId="0" fontId="14" fillId="0" borderId="0" xfId="59" applyFont="1" applyAlignment="1" applyProtection="1">
      <alignment vertical="top"/>
      <protection hidden="1"/>
    </xf>
    <xf numFmtId="0" fontId="14" fillId="0" borderId="0" xfId="59" applyFont="1" applyAlignment="1" applyProtection="1">
      <alignment horizontal="right" vertical="center"/>
      <protection hidden="1"/>
    </xf>
    <xf numFmtId="0" fontId="14" fillId="0" borderId="0" xfId="59" applyFont="1" applyFill="1" applyAlignment="1" applyProtection="1">
      <alignment horizontal="left"/>
      <protection hidden="1"/>
    </xf>
    <xf numFmtId="49" fontId="14" fillId="0" borderId="0" xfId="59" applyNumberFormat="1" applyFont="1" applyBorder="1" applyAlignment="1" applyProtection="1">
      <alignment horizontal="right"/>
      <protection hidden="1"/>
    </xf>
    <xf numFmtId="49" fontId="14" fillId="0" borderId="0" xfId="59" applyNumberFormat="1" applyFont="1" applyBorder="1" applyAlignment="1" applyProtection="1">
      <alignment vertical="top"/>
      <protection hidden="1"/>
    </xf>
    <xf numFmtId="49" fontId="14" fillId="0" borderId="0" xfId="59" applyNumberFormat="1" applyFont="1" applyBorder="1" applyAlignment="1" applyProtection="1">
      <alignment vertical="top" wrapText="1"/>
      <protection hidden="1"/>
    </xf>
    <xf numFmtId="49" fontId="14" fillId="0" borderId="0" xfId="59" applyNumberFormat="1" applyFont="1" applyBorder="1" applyAlignment="1" applyProtection="1">
      <alignment horizontal="right" vertical="top"/>
      <protection hidden="1"/>
    </xf>
    <xf numFmtId="49" fontId="14" fillId="0" borderId="0" xfId="59" applyNumberFormat="1" applyFont="1" applyBorder="1" applyAlignment="1" applyProtection="1">
      <alignment horizontal="center" vertical="top"/>
      <protection hidden="1"/>
    </xf>
    <xf numFmtId="49" fontId="14" fillId="0" borderId="0" xfId="59" applyNumberFormat="1" applyFont="1" applyBorder="1" applyAlignment="1" applyProtection="1">
      <alignment horizontal="center"/>
      <protection hidden="1"/>
    </xf>
    <xf numFmtId="3" fontId="13" fillId="34" borderId="37" xfId="59" applyNumberFormat="1" applyFont="1" applyFill="1" applyBorder="1" applyAlignment="1" applyProtection="1">
      <alignment horizontal="right" vertical="center"/>
      <protection hidden="1" locked="0"/>
    </xf>
    <xf numFmtId="193" fontId="0" fillId="0" borderId="0" xfId="0" applyNumberFormat="1" applyFill="1" applyAlignment="1">
      <alignment/>
    </xf>
    <xf numFmtId="193" fontId="1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hidden="1"/>
    </xf>
    <xf numFmtId="0" fontId="0" fillId="33" borderId="14" xfId="0" applyFill="1" applyBorder="1" applyAlignment="1" applyProtection="1">
      <alignment horizontal="center" vertical="top" wrapText="1"/>
      <protection hidden="1"/>
    </xf>
    <xf numFmtId="19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0" xfId="0" applyNumberFormat="1" applyFont="1" applyFill="1" applyBorder="1" applyAlignment="1">
      <alignment horizontal="right" vertical="center" shrinkToFit="1"/>
    </xf>
    <xf numFmtId="193" fontId="1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65" applyFont="1" applyFill="1" applyBorder="1" applyAlignment="1" applyProtection="1">
      <alignment horizontal="left"/>
      <protection hidden="1"/>
    </xf>
    <xf numFmtId="0" fontId="12" fillId="0" borderId="0" xfId="65" applyFill="1" applyBorder="1" applyAlignment="1">
      <alignment/>
      <protection/>
    </xf>
    <xf numFmtId="0" fontId="15" fillId="0" borderId="0" xfId="59" applyFont="1" applyFill="1" applyBorder="1" applyAlignment="1" applyProtection="1">
      <alignment horizontal="center" vertical="center" wrapText="1"/>
      <protection hidden="1"/>
    </xf>
    <xf numFmtId="0" fontId="13" fillId="0" borderId="0" xfId="65" applyFont="1" applyFill="1" applyBorder="1" applyAlignment="1" applyProtection="1">
      <alignment horizontal="left"/>
      <protection hidden="1"/>
    </xf>
    <xf numFmtId="0" fontId="20" fillId="0" borderId="0" xfId="65" applyFont="1" applyFill="1" applyBorder="1" applyAlignment="1">
      <alignment/>
      <protection/>
    </xf>
    <xf numFmtId="0" fontId="14" fillId="0" borderId="41" xfId="59" applyFont="1" applyFill="1" applyBorder="1" applyAlignment="1" applyProtection="1">
      <alignment horizontal="center" vertical="top"/>
      <protection hidden="1"/>
    </xf>
    <xf numFmtId="0" fontId="14" fillId="0" borderId="41" xfId="59" applyFont="1" applyFill="1" applyBorder="1" applyAlignment="1">
      <alignment horizontal="center"/>
      <protection/>
    </xf>
    <xf numFmtId="0" fontId="14" fillId="0" borderId="41" xfId="59" applyFont="1" applyFill="1" applyBorder="1" applyAlignment="1">
      <alignment/>
      <protection/>
    </xf>
    <xf numFmtId="0" fontId="14" fillId="0" borderId="38" xfId="59" applyFont="1" applyBorder="1" applyAlignment="1" applyProtection="1">
      <alignment horizontal="center" vertical="top"/>
      <protection hidden="1"/>
    </xf>
    <xf numFmtId="0" fontId="14" fillId="0" borderId="38" xfId="59" applyFont="1" applyBorder="1" applyAlignment="1" applyProtection="1">
      <alignment horizontal="center"/>
      <protection hidden="1"/>
    </xf>
    <xf numFmtId="0" fontId="14" fillId="0" borderId="0" xfId="59" applyFont="1" applyFill="1" applyAlignment="1" applyProtection="1">
      <alignment horizontal="right" vertical="center" wrapText="1"/>
      <protection hidden="1"/>
    </xf>
    <xf numFmtId="0" fontId="14" fillId="0" borderId="42" xfId="59" applyFont="1" applyFill="1" applyBorder="1" applyAlignment="1" applyProtection="1">
      <alignment horizontal="right" wrapText="1"/>
      <protection hidden="1"/>
    </xf>
    <xf numFmtId="49" fontId="4" fillId="35" borderId="36" xfId="53" applyNumberFormat="1" applyFill="1" applyBorder="1" applyAlignment="1" applyProtection="1">
      <alignment horizontal="left" vertical="center"/>
      <protection hidden="1" locked="0"/>
    </xf>
    <xf numFmtId="49" fontId="13" fillId="0" borderId="14" xfId="59" applyNumberFormat="1" applyFont="1" applyBorder="1" applyAlignment="1" applyProtection="1">
      <alignment horizontal="left" vertical="center"/>
      <protection hidden="1" locked="0"/>
    </xf>
    <xf numFmtId="49" fontId="13" fillId="0" borderId="43" xfId="59" applyNumberFormat="1" applyFont="1" applyBorder="1" applyAlignment="1" applyProtection="1">
      <alignment horizontal="left" vertical="center"/>
      <protection hidden="1" locked="0"/>
    </xf>
    <xf numFmtId="0" fontId="14" fillId="0" borderId="0" xfId="59" applyFont="1" applyFill="1" applyAlignment="1" applyProtection="1">
      <alignment horizontal="right" vertical="center"/>
      <protection hidden="1"/>
    </xf>
    <xf numFmtId="0" fontId="14" fillId="0" borderId="42" xfId="59" applyFont="1" applyFill="1" applyBorder="1" applyAlignment="1" applyProtection="1">
      <alignment horizontal="right"/>
      <protection hidden="1"/>
    </xf>
    <xf numFmtId="49" fontId="13" fillId="35" borderId="36" xfId="59" applyNumberFormat="1" applyFont="1" applyFill="1" applyBorder="1" applyAlignment="1" applyProtection="1">
      <alignment horizontal="left" vertical="center"/>
      <protection hidden="1" locked="0"/>
    </xf>
    <xf numFmtId="0" fontId="14" fillId="0" borderId="43" xfId="59" applyFont="1" applyBorder="1" applyAlignment="1">
      <alignment horizontal="left" vertical="center"/>
      <protection/>
    </xf>
    <xf numFmtId="0" fontId="13" fillId="35" borderId="36" xfId="59" applyFont="1" applyFill="1" applyBorder="1" applyAlignment="1" applyProtection="1">
      <alignment horizontal="left" vertical="center"/>
      <protection hidden="1" locked="0"/>
    </xf>
    <xf numFmtId="0" fontId="13" fillId="0" borderId="14" xfId="59" applyFont="1" applyBorder="1" applyAlignment="1" applyProtection="1">
      <alignment horizontal="left" vertical="center"/>
      <protection hidden="1" locked="0"/>
    </xf>
    <xf numFmtId="0" fontId="14" fillId="0" borderId="38" xfId="59" applyFont="1" applyFill="1" applyBorder="1" applyAlignment="1" applyProtection="1">
      <alignment vertical="center"/>
      <protection hidden="1"/>
    </xf>
    <xf numFmtId="49" fontId="14" fillId="0" borderId="38" xfId="59" applyNumberFormat="1" applyFont="1" applyBorder="1" applyAlignment="1" applyProtection="1">
      <alignment horizontal="center" vertical="top"/>
      <protection hidden="1"/>
    </xf>
    <xf numFmtId="49" fontId="14" fillId="0" borderId="38" xfId="59" applyNumberFormat="1" applyFont="1" applyBorder="1" applyAlignment="1" applyProtection="1">
      <alignment horizontal="center"/>
      <protection hidden="1"/>
    </xf>
    <xf numFmtId="49" fontId="13" fillId="35" borderId="36" xfId="59" applyNumberFormat="1" applyFont="1" applyFill="1" applyBorder="1" applyAlignment="1" applyProtection="1">
      <alignment horizontal="right" vertical="center"/>
      <protection hidden="1" locked="0"/>
    </xf>
    <xf numFmtId="49" fontId="14" fillId="0" borderId="14" xfId="59" applyNumberFormat="1" applyFont="1" applyBorder="1" applyAlignment="1">
      <alignment/>
      <protection/>
    </xf>
    <xf numFmtId="49" fontId="14" fillId="0" borderId="43" xfId="59" applyNumberFormat="1" applyFont="1" applyBorder="1" applyAlignment="1">
      <alignment/>
      <protection/>
    </xf>
    <xf numFmtId="0" fontId="13" fillId="35" borderId="36" xfId="59" applyFont="1" applyFill="1" applyBorder="1" applyAlignment="1" applyProtection="1">
      <alignment horizontal="right" vertical="center"/>
      <protection hidden="1" locked="0"/>
    </xf>
    <xf numFmtId="0" fontId="14" fillId="0" borderId="14" xfId="59" applyFont="1" applyBorder="1" applyAlignment="1">
      <alignment/>
      <protection/>
    </xf>
    <xf numFmtId="0" fontId="14" fillId="0" borderId="43" xfId="59" applyFont="1" applyBorder="1" applyAlignment="1">
      <alignment/>
      <protection/>
    </xf>
    <xf numFmtId="49" fontId="13" fillId="35" borderId="36" xfId="59" applyNumberFormat="1" applyFont="1" applyFill="1" applyBorder="1" applyAlignment="1" applyProtection="1">
      <alignment horizontal="center" vertical="center"/>
      <protection hidden="1" locked="0"/>
    </xf>
    <xf numFmtId="49" fontId="13" fillId="0" borderId="43" xfId="59" applyNumberFormat="1" applyFont="1" applyBorder="1" applyAlignment="1" applyProtection="1">
      <alignment horizontal="center" vertical="center"/>
      <protection hidden="1" locked="0"/>
    </xf>
    <xf numFmtId="49" fontId="13" fillId="35" borderId="14" xfId="59" applyNumberFormat="1" applyFont="1" applyFill="1" applyBorder="1" applyAlignment="1" applyProtection="1">
      <alignment horizontal="right" vertical="center"/>
      <protection hidden="1" locked="0"/>
    </xf>
    <xf numFmtId="49" fontId="13" fillId="35" borderId="43" xfId="59" applyNumberFormat="1" applyFont="1" applyFill="1" applyBorder="1" applyAlignment="1" applyProtection="1">
      <alignment horizontal="right" vertical="center"/>
      <protection hidden="1" locked="0"/>
    </xf>
    <xf numFmtId="0" fontId="14" fillId="0" borderId="38" xfId="59" applyFont="1" applyBorder="1" applyAlignment="1" applyProtection="1">
      <alignment vertical="top" wrapText="1"/>
      <protection hidden="1"/>
    </xf>
    <xf numFmtId="0" fontId="14" fillId="0" borderId="38" xfId="59" applyFont="1" applyBorder="1" applyAlignment="1" applyProtection="1">
      <alignment wrapText="1"/>
      <protection hidden="1"/>
    </xf>
    <xf numFmtId="0" fontId="14" fillId="0" borderId="35" xfId="59" applyFont="1" applyFill="1" applyBorder="1" applyAlignment="1" applyProtection="1">
      <alignment horizontal="right" vertical="center"/>
      <protection hidden="1"/>
    </xf>
    <xf numFmtId="0" fontId="14" fillId="0" borderId="0" xfId="59" applyFont="1" applyFill="1" applyBorder="1" applyAlignment="1" applyProtection="1">
      <alignment horizontal="right"/>
      <protection hidden="1"/>
    </xf>
    <xf numFmtId="0" fontId="14" fillId="0" borderId="14" xfId="59" applyFont="1" applyBorder="1" applyAlignment="1">
      <alignment horizontal="left"/>
      <protection/>
    </xf>
    <xf numFmtId="0" fontId="14" fillId="0" borderId="43" xfId="59" applyFont="1" applyBorder="1" applyAlignment="1">
      <alignment horizontal="left"/>
      <protection/>
    </xf>
    <xf numFmtId="0" fontId="14" fillId="0" borderId="0" xfId="59" applyFont="1" applyFill="1" applyAlignment="1" applyProtection="1">
      <alignment horizontal="center" vertical="center"/>
      <protection hidden="1"/>
    </xf>
    <xf numFmtId="0" fontId="14" fillId="0" borderId="0" xfId="59" applyFont="1" applyFill="1" applyAlignment="1">
      <alignment horizontal="center" vertical="center"/>
      <protection/>
    </xf>
    <xf numFmtId="0" fontId="14" fillId="0" borderId="0" xfId="59" applyFont="1" applyFill="1" applyAlignment="1">
      <alignment horizontal="center"/>
      <protection/>
    </xf>
    <xf numFmtId="0" fontId="14" fillId="0" borderId="0" xfId="59" applyFont="1" applyFill="1" applyAlignment="1">
      <alignment vertical="center"/>
      <protection/>
    </xf>
    <xf numFmtId="0" fontId="14" fillId="0" borderId="14" xfId="59" applyFont="1" applyBorder="1" applyAlignment="1">
      <alignment horizontal="left" vertical="center"/>
      <protection/>
    </xf>
    <xf numFmtId="0" fontId="4" fillId="35" borderId="36" xfId="53" applyFill="1" applyBorder="1" applyAlignment="1" applyProtection="1">
      <alignment/>
      <protection hidden="1" locked="0"/>
    </xf>
    <xf numFmtId="0" fontId="13" fillId="0" borderId="14" xfId="59" applyFont="1" applyBorder="1" applyAlignment="1" applyProtection="1">
      <alignment/>
      <protection hidden="1" locked="0"/>
    </xf>
    <xf numFmtId="0" fontId="13" fillId="0" borderId="43" xfId="59" applyFont="1" applyBorder="1" applyAlignment="1" applyProtection="1">
      <alignment/>
      <protection hidden="1" locked="0"/>
    </xf>
    <xf numFmtId="0" fontId="18" fillId="0" borderId="0" xfId="59" applyFont="1" applyFill="1" applyBorder="1" applyAlignment="1" applyProtection="1">
      <alignment horizontal="left" vertical="center"/>
      <protection hidden="1"/>
    </xf>
    <xf numFmtId="0" fontId="9" fillId="0" borderId="0" xfId="59" applyFont="1" applyFill="1" applyAlignment="1">
      <alignment horizontal="left"/>
      <protection/>
    </xf>
    <xf numFmtId="0" fontId="14" fillId="0" borderId="0" xfId="59" applyFont="1" applyFill="1" applyBorder="1" applyAlignment="1" applyProtection="1">
      <alignment horizontal="right" vertical="center" wrapText="1"/>
      <protection hidden="1"/>
    </xf>
    <xf numFmtId="0" fontId="14" fillId="0" borderId="0" xfId="59" applyFont="1" applyFill="1" applyBorder="1" applyAlignment="1" applyProtection="1">
      <alignment horizontal="right" wrapText="1"/>
      <protection hidden="1"/>
    </xf>
    <xf numFmtId="0" fontId="14" fillId="0" borderId="0" xfId="59" applyFont="1" applyFill="1" applyAlignment="1" applyProtection="1">
      <alignment horizontal="right" wrapText="1"/>
      <protection hidden="1"/>
    </xf>
    <xf numFmtId="14" fontId="13" fillId="34" borderId="44" xfId="59" applyNumberFormat="1" applyFont="1" applyFill="1" applyBorder="1" applyAlignment="1" applyProtection="1">
      <alignment horizontal="center" vertical="center"/>
      <protection hidden="1" locked="0"/>
    </xf>
    <xf numFmtId="14" fontId="13" fillId="34" borderId="45" xfId="59" applyNumberFormat="1" applyFont="1" applyFill="1" applyBorder="1" applyAlignment="1" applyProtection="1">
      <alignment horizontal="center" vertical="center"/>
      <protection hidden="1" locked="0"/>
    </xf>
    <xf numFmtId="1" fontId="13" fillId="35" borderId="36" xfId="59" applyNumberFormat="1" applyFont="1" applyFill="1" applyBorder="1" applyAlignment="1" applyProtection="1">
      <alignment horizontal="center" vertical="center"/>
      <protection hidden="1" locked="0"/>
    </xf>
    <xf numFmtId="1" fontId="13" fillId="35" borderId="43" xfId="59" applyNumberFormat="1" applyFont="1" applyFill="1" applyBorder="1" applyAlignment="1" applyProtection="1">
      <alignment horizontal="center" vertical="center"/>
      <protection hidden="1" locked="0"/>
    </xf>
    <xf numFmtId="0" fontId="17" fillId="0" borderId="0" xfId="59" applyFont="1" applyFill="1" applyBorder="1" applyAlignment="1" applyProtection="1">
      <alignment horizontal="right" vertical="center" wrapText="1"/>
      <protection hidden="1"/>
    </xf>
    <xf numFmtId="0" fontId="17" fillId="0" borderId="42" xfId="59" applyFont="1" applyFill="1" applyBorder="1" applyAlignment="1" applyProtection="1">
      <alignment horizontal="right" wrapText="1"/>
      <protection hidden="1"/>
    </xf>
    <xf numFmtId="0" fontId="13" fillId="33" borderId="0" xfId="59" applyFont="1" applyFill="1" applyBorder="1" applyAlignment="1" applyProtection="1">
      <alignment horizontal="left" vertical="center" wrapText="1"/>
      <protection hidden="1"/>
    </xf>
    <xf numFmtId="0" fontId="13" fillId="33" borderId="42" xfId="59" applyFont="1" applyFill="1" applyBorder="1" applyAlignment="1" applyProtection="1">
      <alignment horizontal="left" vertical="center" wrapText="1"/>
      <protection hidden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52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0" fillId="33" borderId="14" xfId="0" applyFill="1" applyBorder="1" applyAlignment="1" applyProtection="1">
      <alignment horizontal="center" vertical="top" wrapText="1"/>
      <protection hidden="1"/>
    </xf>
    <xf numFmtId="0" fontId="2" fillId="0" borderId="3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0" fontId="1" fillId="0" borderId="58" xfId="0" applyFont="1" applyFill="1" applyBorder="1" applyAlignment="1">
      <alignment wrapText="1"/>
    </xf>
    <xf numFmtId="0" fontId="1" fillId="0" borderId="56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wrapText="1"/>
    </xf>
    <xf numFmtId="0" fontId="1" fillId="0" borderId="61" xfId="0" applyFont="1" applyFill="1" applyBorder="1" applyAlignment="1">
      <alignment wrapText="1"/>
    </xf>
    <xf numFmtId="0" fontId="0" fillId="33" borderId="14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left" vertical="center" wrapText="1"/>
    </xf>
    <xf numFmtId="0" fontId="9" fillId="0" borderId="0" xfId="59" applyFont="1" applyAlignment="1">
      <alignment/>
      <protection/>
    </xf>
    <xf numFmtId="0" fontId="19" fillId="0" borderId="0" xfId="59" applyFont="1" applyBorder="1" applyAlignment="1">
      <alignment horizontal="justify" vertical="top" wrapText="1"/>
      <protection/>
    </xf>
    <xf numFmtId="0" fontId="14" fillId="0" borderId="0" xfId="59" applyFont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TFI-OSIG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FI-OSIG-RE%20(Dostaviti%20u%20XLS%20formatu)%2030.09.20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CI PODACI"/>
      <sheetName val="Bilanca"/>
      <sheetName val="RDG-tekuće"/>
      <sheetName val="RDG-kumulativno"/>
      <sheetName val="NT"/>
      <sheetName val="PK"/>
      <sheetName val="BILJEŠKE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2">
      <selection activeCell="G13" sqref="G13"/>
    </sheetView>
  </sheetViews>
  <sheetFormatPr defaultColWidth="9.140625" defaultRowHeight="12.75"/>
  <cols>
    <col min="1" max="1" width="9.140625" style="63" customWidth="1"/>
    <col min="2" max="2" width="12.00390625" style="63" customWidth="1"/>
    <col min="3" max="6" width="9.140625" style="63" customWidth="1"/>
    <col min="7" max="7" width="17.7109375" style="63" customWidth="1"/>
    <col min="8" max="8" width="17.00390625" style="63" customWidth="1"/>
    <col min="9" max="9" width="23.8515625" style="63" customWidth="1"/>
    <col min="10" max="16384" width="9.140625" style="63" customWidth="1"/>
  </cols>
  <sheetData>
    <row r="1" ht="12.75">
      <c r="A1" s="124" t="s">
        <v>70</v>
      </c>
    </row>
    <row r="2" spans="1:10" ht="12.75" customHeight="1">
      <c r="A2" s="228" t="s">
        <v>295</v>
      </c>
      <c r="B2" s="228"/>
      <c r="C2" s="228"/>
      <c r="D2" s="229"/>
      <c r="E2" s="222" t="s">
        <v>375</v>
      </c>
      <c r="F2" s="223"/>
      <c r="G2" s="125" t="s">
        <v>231</v>
      </c>
      <c r="H2" s="126" t="s">
        <v>376</v>
      </c>
      <c r="I2" s="127"/>
      <c r="J2" s="19"/>
    </row>
    <row r="3" spans="1:10" ht="12.75">
      <c r="A3" s="53"/>
      <c r="B3" s="53"/>
      <c r="C3" s="53"/>
      <c r="D3" s="53"/>
      <c r="E3" s="54"/>
      <c r="F3" s="54"/>
      <c r="G3" s="53"/>
      <c r="H3" s="53"/>
      <c r="I3" s="94"/>
      <c r="J3" s="19"/>
    </row>
    <row r="4" spans="1:10" ht="39.75" customHeight="1">
      <c r="A4" s="171" t="s">
        <v>373</v>
      </c>
      <c r="B4" s="171"/>
      <c r="C4" s="171"/>
      <c r="D4" s="171"/>
      <c r="E4" s="171"/>
      <c r="F4" s="171"/>
      <c r="G4" s="171"/>
      <c r="H4" s="171"/>
      <c r="I4" s="171"/>
      <c r="J4" s="19"/>
    </row>
    <row r="5" spans="1:10" ht="12.75">
      <c r="A5" s="58"/>
      <c r="B5" s="95"/>
      <c r="C5" s="95"/>
      <c r="D5" s="128"/>
      <c r="E5" s="96"/>
      <c r="F5" s="129"/>
      <c r="G5" s="55"/>
      <c r="H5" s="56"/>
      <c r="I5" s="95"/>
      <c r="J5" s="19"/>
    </row>
    <row r="6" spans="1:10" ht="12.75">
      <c r="A6" s="184" t="s">
        <v>150</v>
      </c>
      <c r="B6" s="185"/>
      <c r="C6" s="222" t="s">
        <v>361</v>
      </c>
      <c r="D6" s="223"/>
      <c r="E6" s="131"/>
      <c r="F6" s="131"/>
      <c r="G6" s="131"/>
      <c r="H6" s="131"/>
      <c r="I6" s="131"/>
      <c r="J6" s="19"/>
    </row>
    <row r="7" spans="1:10" ht="12.75">
      <c r="A7" s="132"/>
      <c r="B7" s="132"/>
      <c r="C7" s="58"/>
      <c r="D7" s="58"/>
      <c r="E7" s="131"/>
      <c r="F7" s="131"/>
      <c r="G7" s="131"/>
      <c r="H7" s="131"/>
      <c r="I7" s="131"/>
      <c r="J7" s="19"/>
    </row>
    <row r="8" spans="1:10" ht="12.75" customHeight="1">
      <c r="A8" s="226" t="s">
        <v>71</v>
      </c>
      <c r="B8" s="227"/>
      <c r="C8" s="222" t="s">
        <v>362</v>
      </c>
      <c r="D8" s="223"/>
      <c r="E8" s="131"/>
      <c r="F8" s="131"/>
      <c r="G8" s="131"/>
      <c r="H8" s="131"/>
      <c r="I8" s="133"/>
      <c r="J8" s="19"/>
    </row>
    <row r="9" spans="1:10" ht="12.75">
      <c r="A9" s="134"/>
      <c r="B9" s="134"/>
      <c r="C9" s="97"/>
      <c r="D9" s="58"/>
      <c r="E9" s="58"/>
      <c r="F9" s="58"/>
      <c r="G9" s="58"/>
      <c r="H9" s="58"/>
      <c r="I9" s="58"/>
      <c r="J9" s="19"/>
    </row>
    <row r="10" spans="1:10" ht="12.75" customHeight="1">
      <c r="A10" s="219" t="s">
        <v>1</v>
      </c>
      <c r="B10" s="220"/>
      <c r="C10" s="222" t="s">
        <v>363</v>
      </c>
      <c r="D10" s="223"/>
      <c r="E10" s="58"/>
      <c r="F10" s="58"/>
      <c r="G10" s="58"/>
      <c r="H10" s="58"/>
      <c r="I10" s="58"/>
      <c r="J10" s="19"/>
    </row>
    <row r="11" spans="1:10" ht="12.75">
      <c r="A11" s="221"/>
      <c r="B11" s="221"/>
      <c r="C11" s="58"/>
      <c r="D11" s="58"/>
      <c r="E11" s="58"/>
      <c r="F11" s="58"/>
      <c r="G11" s="58"/>
      <c r="H11" s="58"/>
      <c r="I11" s="58"/>
      <c r="J11" s="19"/>
    </row>
    <row r="12" spans="1:10" ht="12.75">
      <c r="A12" s="184" t="s">
        <v>72</v>
      </c>
      <c r="B12" s="185"/>
      <c r="C12" s="135" t="s">
        <v>368</v>
      </c>
      <c r="D12" s="136"/>
      <c r="E12" s="136"/>
      <c r="F12" s="136"/>
      <c r="G12" s="136"/>
      <c r="H12" s="136"/>
      <c r="I12" s="136"/>
      <c r="J12" s="19"/>
    </row>
    <row r="13" spans="1:10" ht="15.75">
      <c r="A13" s="217"/>
      <c r="B13" s="218"/>
      <c r="C13" s="218"/>
      <c r="D13" s="98"/>
      <c r="E13" s="98"/>
      <c r="F13" s="98"/>
      <c r="G13" s="98"/>
      <c r="H13" s="98"/>
      <c r="I13" s="98"/>
      <c r="J13" s="19"/>
    </row>
    <row r="14" spans="1:10" ht="12.75">
      <c r="A14" s="132"/>
      <c r="B14" s="132"/>
      <c r="C14" s="66"/>
      <c r="D14" s="58"/>
      <c r="E14" s="58"/>
      <c r="F14" s="58"/>
      <c r="G14" s="58"/>
      <c r="H14" s="58"/>
      <c r="I14" s="58"/>
      <c r="J14" s="64"/>
    </row>
    <row r="15" spans="1:10" ht="12.75">
      <c r="A15" s="184" t="s">
        <v>190</v>
      </c>
      <c r="B15" s="185"/>
      <c r="C15" s="224">
        <v>10000</v>
      </c>
      <c r="D15" s="225"/>
      <c r="E15" s="58"/>
      <c r="F15" s="188" t="s">
        <v>364</v>
      </c>
      <c r="G15" s="213"/>
      <c r="H15" s="213"/>
      <c r="I15" s="187"/>
      <c r="J15" s="19"/>
    </row>
    <row r="16" spans="1:10" ht="12.75">
      <c r="A16" s="132"/>
      <c r="B16" s="132"/>
      <c r="C16" s="58"/>
      <c r="D16" s="58"/>
      <c r="E16" s="58"/>
      <c r="F16" s="58"/>
      <c r="G16" s="58"/>
      <c r="H16" s="58"/>
      <c r="I16" s="58"/>
      <c r="J16" s="19"/>
    </row>
    <row r="17" spans="1:10" ht="12.75">
      <c r="A17" s="184" t="s">
        <v>191</v>
      </c>
      <c r="B17" s="185"/>
      <c r="C17" s="188" t="s">
        <v>365</v>
      </c>
      <c r="D17" s="213"/>
      <c r="E17" s="213"/>
      <c r="F17" s="213"/>
      <c r="G17" s="213"/>
      <c r="H17" s="213"/>
      <c r="I17" s="187"/>
      <c r="J17" s="19"/>
    </row>
    <row r="18" spans="1:10" ht="12.75">
      <c r="A18" s="132"/>
      <c r="B18" s="132"/>
      <c r="C18" s="58"/>
      <c r="D18" s="58"/>
      <c r="E18" s="58"/>
      <c r="F18" s="58"/>
      <c r="G18" s="58"/>
      <c r="H18" s="58"/>
      <c r="I18" s="58"/>
      <c r="J18" s="64"/>
    </row>
    <row r="19" spans="1:10" ht="12.75">
      <c r="A19" s="184" t="s">
        <v>192</v>
      </c>
      <c r="B19" s="185"/>
      <c r="C19" s="214"/>
      <c r="D19" s="215"/>
      <c r="E19" s="215"/>
      <c r="F19" s="215"/>
      <c r="G19" s="215"/>
      <c r="H19" s="215"/>
      <c r="I19" s="216"/>
      <c r="J19" s="19"/>
    </row>
    <row r="20" spans="1:10" ht="12.75">
      <c r="A20" s="132"/>
      <c r="B20" s="132"/>
      <c r="C20" s="66"/>
      <c r="D20" s="58"/>
      <c r="E20" s="58"/>
      <c r="F20" s="58"/>
      <c r="G20" s="58"/>
      <c r="H20" s="58"/>
      <c r="I20" s="58"/>
      <c r="J20" s="19"/>
    </row>
    <row r="21" spans="1:10" ht="12.75">
      <c r="A21" s="184" t="s">
        <v>193</v>
      </c>
      <c r="B21" s="185"/>
      <c r="C21" s="214" t="s">
        <v>366</v>
      </c>
      <c r="D21" s="215"/>
      <c r="E21" s="215"/>
      <c r="F21" s="215"/>
      <c r="G21" s="215"/>
      <c r="H21" s="215"/>
      <c r="I21" s="216"/>
      <c r="J21" s="19"/>
    </row>
    <row r="22" spans="1:10" ht="12.75">
      <c r="A22" s="132"/>
      <c r="B22" s="132"/>
      <c r="C22" s="66"/>
      <c r="D22" s="58"/>
      <c r="E22" s="58"/>
      <c r="F22" s="58"/>
      <c r="G22" s="58"/>
      <c r="H22" s="58"/>
      <c r="I22" s="58"/>
      <c r="J22" s="19"/>
    </row>
    <row r="23" spans="1:10" ht="12.75">
      <c r="A23" s="184" t="s">
        <v>73</v>
      </c>
      <c r="B23" s="185"/>
      <c r="C23" s="137">
        <v>133</v>
      </c>
      <c r="D23" s="188" t="s">
        <v>364</v>
      </c>
      <c r="E23" s="207"/>
      <c r="F23" s="208"/>
      <c r="G23" s="205"/>
      <c r="H23" s="206"/>
      <c r="I23" s="57"/>
      <c r="J23" s="19"/>
    </row>
    <row r="24" spans="1:10" ht="12.75">
      <c r="A24" s="132"/>
      <c r="B24" s="132"/>
      <c r="C24" s="58"/>
      <c r="D24" s="58"/>
      <c r="E24" s="58"/>
      <c r="F24" s="58"/>
      <c r="G24" s="58"/>
      <c r="H24" s="58"/>
      <c r="I24" s="133"/>
      <c r="J24" s="19"/>
    </row>
    <row r="25" spans="1:10" ht="12.75">
      <c r="A25" s="184" t="s">
        <v>74</v>
      </c>
      <c r="B25" s="185"/>
      <c r="C25" s="137">
        <v>21</v>
      </c>
      <c r="D25" s="188" t="s">
        <v>367</v>
      </c>
      <c r="E25" s="207"/>
      <c r="F25" s="207"/>
      <c r="G25" s="208"/>
      <c r="H25" s="130" t="s">
        <v>75</v>
      </c>
      <c r="I25" s="161">
        <v>3961</v>
      </c>
      <c r="J25" s="19"/>
    </row>
    <row r="26" spans="1:10" ht="12.75">
      <c r="A26" s="132"/>
      <c r="B26" s="132"/>
      <c r="C26" s="58"/>
      <c r="D26" s="58"/>
      <c r="E26" s="58"/>
      <c r="F26" s="58"/>
      <c r="G26" s="132"/>
      <c r="H26" s="132" t="s">
        <v>372</v>
      </c>
      <c r="I26" s="66"/>
      <c r="J26" s="19"/>
    </row>
    <row r="27" spans="1:10" ht="12.75">
      <c r="A27" s="184" t="s">
        <v>195</v>
      </c>
      <c r="B27" s="185"/>
      <c r="C27" s="139" t="s">
        <v>383</v>
      </c>
      <c r="D27" s="99"/>
      <c r="E27" s="140"/>
      <c r="F27" s="128"/>
      <c r="G27" s="184" t="s">
        <v>194</v>
      </c>
      <c r="H27" s="185"/>
      <c r="I27" s="138" t="s">
        <v>394</v>
      </c>
      <c r="J27" s="19"/>
    </row>
    <row r="28" spans="1:10" ht="12.75">
      <c r="A28" s="132"/>
      <c r="B28" s="132"/>
      <c r="C28" s="58"/>
      <c r="D28" s="128"/>
      <c r="E28" s="128"/>
      <c r="F28" s="128"/>
      <c r="G28" s="128"/>
      <c r="H28" s="58"/>
      <c r="I28" s="101"/>
      <c r="J28" s="19"/>
    </row>
    <row r="29" spans="1:10" ht="12.75">
      <c r="A29" s="209" t="s">
        <v>76</v>
      </c>
      <c r="B29" s="210"/>
      <c r="C29" s="211"/>
      <c r="D29" s="211"/>
      <c r="E29" s="210" t="s">
        <v>77</v>
      </c>
      <c r="F29" s="212"/>
      <c r="G29" s="212"/>
      <c r="H29" s="211" t="s">
        <v>78</v>
      </c>
      <c r="I29" s="211"/>
      <c r="J29" s="19"/>
    </row>
    <row r="30" spans="1:10" ht="12.75">
      <c r="A30" s="140"/>
      <c r="B30" s="140"/>
      <c r="C30" s="140"/>
      <c r="D30" s="58"/>
      <c r="E30" s="58"/>
      <c r="F30" s="58"/>
      <c r="G30" s="58"/>
      <c r="H30" s="102"/>
      <c r="I30" s="101"/>
      <c r="J30" s="19"/>
    </row>
    <row r="31" spans="1:10" ht="12.75">
      <c r="A31" s="196" t="s">
        <v>395</v>
      </c>
      <c r="B31" s="197"/>
      <c r="C31" s="197"/>
      <c r="D31" s="198"/>
      <c r="E31" s="196" t="s">
        <v>364</v>
      </c>
      <c r="F31" s="197"/>
      <c r="G31" s="198"/>
      <c r="H31" s="199" t="s">
        <v>386</v>
      </c>
      <c r="I31" s="200"/>
      <c r="J31" s="123"/>
    </row>
    <row r="32" spans="1:10" ht="12.75">
      <c r="A32" s="141"/>
      <c r="B32" s="141"/>
      <c r="C32" s="142"/>
      <c r="D32" s="203"/>
      <c r="E32" s="203"/>
      <c r="F32" s="203"/>
      <c r="G32" s="204"/>
      <c r="H32" s="143"/>
      <c r="I32" s="144"/>
      <c r="J32" s="19"/>
    </row>
    <row r="33" spans="1:10" ht="12.75">
      <c r="A33" s="193" t="s">
        <v>396</v>
      </c>
      <c r="B33" s="194"/>
      <c r="C33" s="194"/>
      <c r="D33" s="195"/>
      <c r="E33" s="196" t="s">
        <v>385</v>
      </c>
      <c r="F33" s="197"/>
      <c r="G33" s="198"/>
      <c r="H33" s="199" t="s">
        <v>387</v>
      </c>
      <c r="I33" s="200"/>
      <c r="J33" s="19"/>
    </row>
    <row r="34" spans="1:10" ht="12.75">
      <c r="A34" s="155"/>
      <c r="B34" s="155"/>
      <c r="C34" s="156"/>
      <c r="D34" s="157"/>
      <c r="E34" s="145"/>
      <c r="F34" s="145"/>
      <c r="G34" s="146"/>
      <c r="H34" s="143"/>
      <c r="I34" s="147"/>
      <c r="J34" s="19"/>
    </row>
    <row r="35" spans="1:10" ht="12.75">
      <c r="A35" s="193" t="s">
        <v>397</v>
      </c>
      <c r="B35" s="194"/>
      <c r="C35" s="194"/>
      <c r="D35" s="195"/>
      <c r="E35" s="196" t="s">
        <v>364</v>
      </c>
      <c r="F35" s="197"/>
      <c r="G35" s="198"/>
      <c r="H35" s="199" t="s">
        <v>388</v>
      </c>
      <c r="I35" s="200"/>
      <c r="J35" s="123"/>
    </row>
    <row r="36" spans="1:10" ht="12.75">
      <c r="A36" s="155"/>
      <c r="B36" s="155"/>
      <c r="C36" s="156"/>
      <c r="D36" s="157"/>
      <c r="E36" s="145"/>
      <c r="F36" s="145"/>
      <c r="G36" s="146"/>
      <c r="H36" s="143"/>
      <c r="I36" s="147"/>
      <c r="J36" s="19"/>
    </row>
    <row r="37" spans="1:10" ht="12.75">
      <c r="A37" s="193" t="s">
        <v>398</v>
      </c>
      <c r="B37" s="201"/>
      <c r="C37" s="201"/>
      <c r="D37" s="202"/>
      <c r="E37" s="196" t="s">
        <v>364</v>
      </c>
      <c r="F37" s="197"/>
      <c r="G37" s="198"/>
      <c r="H37" s="199" t="s">
        <v>389</v>
      </c>
      <c r="I37" s="200"/>
      <c r="J37" s="123"/>
    </row>
    <row r="38" spans="1:10" ht="12.75">
      <c r="A38" s="158"/>
      <c r="B38" s="158"/>
      <c r="C38" s="191"/>
      <c r="D38" s="192"/>
      <c r="E38" s="143"/>
      <c r="F38" s="177"/>
      <c r="G38" s="178"/>
      <c r="H38" s="143"/>
      <c r="I38" s="143"/>
      <c r="J38" s="19"/>
    </row>
    <row r="39" spans="1:10" ht="12.75">
      <c r="A39" s="193" t="s">
        <v>399</v>
      </c>
      <c r="B39" s="194"/>
      <c r="C39" s="194"/>
      <c r="D39" s="195"/>
      <c r="E39" s="196" t="s">
        <v>364</v>
      </c>
      <c r="F39" s="197"/>
      <c r="G39" s="198"/>
      <c r="H39" s="199" t="s">
        <v>390</v>
      </c>
      <c r="I39" s="200"/>
      <c r="J39" s="123"/>
    </row>
    <row r="40" spans="1:10" ht="12.75">
      <c r="A40" s="158"/>
      <c r="B40" s="158"/>
      <c r="C40" s="159"/>
      <c r="D40" s="160"/>
      <c r="E40" s="143"/>
      <c r="F40" s="148"/>
      <c r="G40" s="149"/>
      <c r="H40" s="143"/>
      <c r="I40" s="143"/>
      <c r="J40" s="19"/>
    </row>
    <row r="41" spans="1:10" ht="12.75">
      <c r="A41" s="193" t="s">
        <v>384</v>
      </c>
      <c r="B41" s="194"/>
      <c r="C41" s="194"/>
      <c r="D41" s="195"/>
      <c r="E41" s="196" t="s">
        <v>364</v>
      </c>
      <c r="F41" s="197"/>
      <c r="G41" s="198"/>
      <c r="H41" s="199" t="s">
        <v>391</v>
      </c>
      <c r="I41" s="200"/>
      <c r="J41" s="123"/>
    </row>
    <row r="42" spans="1:10" ht="12.75">
      <c r="A42" s="57"/>
      <c r="B42" s="59"/>
      <c r="C42" s="59"/>
      <c r="D42" s="59"/>
      <c r="E42" s="57"/>
      <c r="F42" s="59"/>
      <c r="G42" s="59"/>
      <c r="H42" s="60"/>
      <c r="I42" s="60"/>
      <c r="J42" s="19"/>
    </row>
    <row r="43" spans="1:10" ht="12.75">
      <c r="A43" s="65"/>
      <c r="B43" s="65"/>
      <c r="C43" s="61"/>
      <c r="D43" s="62"/>
      <c r="E43" s="58"/>
      <c r="F43" s="61"/>
      <c r="G43" s="62"/>
      <c r="H43" s="58"/>
      <c r="I43" s="58"/>
      <c r="J43" s="19"/>
    </row>
    <row r="44" spans="1:10" ht="12.75">
      <c r="A44" s="103"/>
      <c r="B44" s="103"/>
      <c r="C44" s="103"/>
      <c r="D44" s="97"/>
      <c r="E44" s="97"/>
      <c r="F44" s="103"/>
      <c r="G44" s="97"/>
      <c r="H44" s="97"/>
      <c r="I44" s="97"/>
      <c r="J44" s="19"/>
    </row>
    <row r="45" spans="1:10" ht="12.75" customHeight="1">
      <c r="A45" s="179" t="s">
        <v>343</v>
      </c>
      <c r="B45" s="180"/>
      <c r="C45" s="199"/>
      <c r="D45" s="200"/>
      <c r="E45" s="150"/>
      <c r="F45" s="188"/>
      <c r="G45" s="197"/>
      <c r="H45" s="197"/>
      <c r="I45" s="198"/>
      <c r="J45" s="19"/>
    </row>
    <row r="46" spans="1:10" ht="12.75">
      <c r="A46" s="65"/>
      <c r="B46" s="65"/>
      <c r="C46" s="177"/>
      <c r="D46" s="178"/>
      <c r="E46" s="143"/>
      <c r="F46" s="177"/>
      <c r="G46" s="178"/>
      <c r="H46" s="151"/>
      <c r="I46" s="151"/>
      <c r="J46" s="19"/>
    </row>
    <row r="47" spans="1:10" ht="12.75" customHeight="1">
      <c r="A47" s="179" t="s">
        <v>79</v>
      </c>
      <c r="B47" s="180"/>
      <c r="C47" s="188" t="s">
        <v>393</v>
      </c>
      <c r="D47" s="189"/>
      <c r="E47" s="189"/>
      <c r="F47" s="189"/>
      <c r="G47" s="189"/>
      <c r="H47" s="189"/>
      <c r="I47" s="189"/>
      <c r="J47" s="123"/>
    </row>
    <row r="48" spans="1:10" ht="12.75">
      <c r="A48" s="132"/>
      <c r="B48" s="132"/>
      <c r="C48" s="152" t="s">
        <v>151</v>
      </c>
      <c r="D48" s="150"/>
      <c r="E48" s="150"/>
      <c r="F48" s="150"/>
      <c r="G48" s="150"/>
      <c r="H48" s="150"/>
      <c r="I48" s="150"/>
      <c r="J48" s="19"/>
    </row>
    <row r="49" spans="1:10" ht="12.75">
      <c r="A49" s="179" t="s">
        <v>152</v>
      </c>
      <c r="B49" s="180"/>
      <c r="C49" s="186" t="s">
        <v>404</v>
      </c>
      <c r="D49" s="182"/>
      <c r="E49" s="183"/>
      <c r="F49" s="150"/>
      <c r="G49" s="153" t="s">
        <v>153</v>
      </c>
      <c r="H49" s="186" t="s">
        <v>405</v>
      </c>
      <c r="I49" s="183"/>
      <c r="J49" s="19"/>
    </row>
    <row r="50" spans="1:10" ht="12.75">
      <c r="A50" s="132"/>
      <c r="B50" s="132"/>
      <c r="C50" s="152"/>
      <c r="D50" s="150"/>
      <c r="E50" s="150"/>
      <c r="F50" s="150"/>
      <c r="G50" s="150"/>
      <c r="H50" s="150"/>
      <c r="I50" s="150"/>
      <c r="J50" s="19"/>
    </row>
    <row r="51" spans="1:10" ht="12.75" customHeight="1">
      <c r="A51" s="179" t="s">
        <v>192</v>
      </c>
      <c r="B51" s="180"/>
      <c r="C51" s="181" t="s">
        <v>392</v>
      </c>
      <c r="D51" s="182"/>
      <c r="E51" s="182"/>
      <c r="F51" s="182"/>
      <c r="G51" s="182"/>
      <c r="H51" s="182"/>
      <c r="I51" s="183"/>
      <c r="J51" s="19"/>
    </row>
    <row r="52" spans="1:10" ht="12.75">
      <c r="A52" s="132"/>
      <c r="B52" s="132"/>
      <c r="C52" s="150"/>
      <c r="D52" s="150"/>
      <c r="E52" s="150"/>
      <c r="F52" s="150"/>
      <c r="G52" s="150"/>
      <c r="H52" s="150"/>
      <c r="I52" s="150"/>
      <c r="J52" s="19"/>
    </row>
    <row r="53" spans="1:10" ht="12.75">
      <c r="A53" s="184" t="s">
        <v>284</v>
      </c>
      <c r="B53" s="185"/>
      <c r="C53" s="186" t="s">
        <v>377</v>
      </c>
      <c r="D53" s="182"/>
      <c r="E53" s="182"/>
      <c r="F53" s="182"/>
      <c r="G53" s="182"/>
      <c r="H53" s="182"/>
      <c r="I53" s="187"/>
      <c r="J53" s="19"/>
    </row>
    <row r="54" spans="1:10" ht="12.75">
      <c r="A54" s="154"/>
      <c r="B54" s="154"/>
      <c r="C54" s="190" t="s">
        <v>0</v>
      </c>
      <c r="D54" s="190"/>
      <c r="E54" s="190"/>
      <c r="F54" s="190"/>
      <c r="G54" s="190"/>
      <c r="H54" s="190"/>
      <c r="I54" s="53"/>
      <c r="J54" s="19"/>
    </row>
    <row r="55" spans="1:10" ht="12.75">
      <c r="A55" s="154"/>
      <c r="B55" s="154"/>
      <c r="C55" s="53"/>
      <c r="D55" s="53"/>
      <c r="E55" s="53"/>
      <c r="F55" s="53"/>
      <c r="G55" s="53"/>
      <c r="H55" s="53"/>
      <c r="I55" s="53"/>
      <c r="J55" s="19"/>
    </row>
    <row r="56" spans="1:10" ht="12.75">
      <c r="A56" s="97"/>
      <c r="B56" s="172" t="s">
        <v>80</v>
      </c>
      <c r="C56" s="173"/>
      <c r="D56" s="173"/>
      <c r="E56" s="173"/>
      <c r="F56" s="104"/>
      <c r="G56" s="104"/>
      <c r="H56" s="104"/>
      <c r="I56" s="104"/>
      <c r="J56" s="19"/>
    </row>
    <row r="57" spans="1:10" ht="12.75">
      <c r="A57" s="97"/>
      <c r="B57" s="169" t="s">
        <v>374</v>
      </c>
      <c r="C57" s="170"/>
      <c r="D57" s="170"/>
      <c r="E57" s="170"/>
      <c r="F57" s="170"/>
      <c r="G57" s="170"/>
      <c r="H57" s="170"/>
      <c r="I57" s="170"/>
      <c r="J57" s="19"/>
    </row>
    <row r="58" spans="1:10" ht="12.75">
      <c r="A58" s="97"/>
      <c r="B58" s="169" t="s">
        <v>371</v>
      </c>
      <c r="C58" s="170"/>
      <c r="D58" s="170"/>
      <c r="E58" s="170"/>
      <c r="F58" s="170"/>
      <c r="G58" s="170"/>
      <c r="H58" s="170"/>
      <c r="I58" s="104"/>
      <c r="J58" s="19"/>
    </row>
    <row r="59" spans="1:10" ht="12.75">
      <c r="A59" s="97"/>
      <c r="B59" s="169" t="s">
        <v>370</v>
      </c>
      <c r="C59" s="170"/>
      <c r="D59" s="170"/>
      <c r="E59" s="170"/>
      <c r="F59" s="170"/>
      <c r="G59" s="170"/>
      <c r="H59" s="170"/>
      <c r="I59" s="170"/>
      <c r="J59" s="19"/>
    </row>
    <row r="60" spans="1:10" ht="12.75">
      <c r="A60" s="97"/>
      <c r="B60" s="169" t="s">
        <v>369</v>
      </c>
      <c r="C60" s="170"/>
      <c r="D60" s="170"/>
      <c r="E60" s="170"/>
      <c r="F60" s="170"/>
      <c r="G60" s="170"/>
      <c r="H60" s="170"/>
      <c r="I60" s="170"/>
      <c r="J60" s="19"/>
    </row>
    <row r="61" spans="1:10" ht="12.75">
      <c r="A61" s="97"/>
      <c r="B61" s="105"/>
      <c r="C61" s="105"/>
      <c r="D61" s="105"/>
      <c r="E61" s="105"/>
      <c r="F61" s="105"/>
      <c r="G61" s="106" t="s">
        <v>400</v>
      </c>
      <c r="H61" s="106"/>
      <c r="I61" s="107" t="s">
        <v>401</v>
      </c>
      <c r="J61" s="19"/>
    </row>
    <row r="62" spans="1:10" ht="12.75">
      <c r="A62" s="108"/>
      <c r="B62" s="58"/>
      <c r="C62" s="58"/>
      <c r="D62" s="58"/>
      <c r="E62" s="58"/>
      <c r="F62" s="58"/>
      <c r="G62" s="106"/>
      <c r="H62" s="106"/>
      <c r="I62" s="107"/>
      <c r="J62" s="19"/>
    </row>
    <row r="63" spans="1:10" ht="13.5" thickBot="1">
      <c r="A63" s="58" t="s">
        <v>81</v>
      </c>
      <c r="B63" s="58"/>
      <c r="C63" s="58"/>
      <c r="D63" s="58"/>
      <c r="E63" s="97"/>
      <c r="F63" s="100"/>
      <c r="G63" s="109" t="s">
        <v>402</v>
      </c>
      <c r="H63" s="110"/>
      <c r="I63" s="109" t="s">
        <v>403</v>
      </c>
      <c r="J63" s="19"/>
    </row>
    <row r="64" spans="1:10" ht="12.75">
      <c r="A64" s="111"/>
      <c r="B64" s="111"/>
      <c r="C64" s="58"/>
      <c r="D64" s="58"/>
      <c r="E64" s="58" t="s">
        <v>154</v>
      </c>
      <c r="F64" s="58"/>
      <c r="G64" s="174" t="s">
        <v>155</v>
      </c>
      <c r="H64" s="175"/>
      <c r="I64" s="176"/>
      <c r="J64" s="19"/>
    </row>
    <row r="65" spans="1:9" ht="15">
      <c r="A65" s="171"/>
      <c r="B65" s="171"/>
      <c r="C65" s="171"/>
      <c r="D65" s="171"/>
      <c r="E65" s="171"/>
      <c r="F65" s="171"/>
      <c r="G65" s="171"/>
      <c r="H65" s="171"/>
      <c r="I65" s="171"/>
    </row>
  </sheetData>
  <sheetProtection/>
  <mergeCells count="73">
    <mergeCell ref="A8:B8"/>
    <mergeCell ref="C8:D8"/>
    <mergeCell ref="A2:D2"/>
    <mergeCell ref="A4:I4"/>
    <mergeCell ref="A6:B6"/>
    <mergeCell ref="C6:D6"/>
    <mergeCell ref="E2:F2"/>
    <mergeCell ref="A13:C13"/>
    <mergeCell ref="A10:B11"/>
    <mergeCell ref="C10:D10"/>
    <mergeCell ref="A12:B12"/>
    <mergeCell ref="A15:B15"/>
    <mergeCell ref="C15:D15"/>
    <mergeCell ref="C17:I17"/>
    <mergeCell ref="A19:B19"/>
    <mergeCell ref="C21:I21"/>
    <mergeCell ref="A21:B21"/>
    <mergeCell ref="A17:B17"/>
    <mergeCell ref="F15:I15"/>
    <mergeCell ref="C19:I19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35:D35"/>
    <mergeCell ref="E35:G35"/>
    <mergeCell ref="H35:I35"/>
    <mergeCell ref="A37:D37"/>
    <mergeCell ref="E37:G37"/>
    <mergeCell ref="H37:I37"/>
    <mergeCell ref="H49:I49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46:D46"/>
    <mergeCell ref="F46:G46"/>
    <mergeCell ref="A51:B51"/>
    <mergeCell ref="C51:I51"/>
    <mergeCell ref="A53:B53"/>
    <mergeCell ref="C53:I53"/>
    <mergeCell ref="A47:B47"/>
    <mergeCell ref="C47:I47"/>
    <mergeCell ref="A49:B49"/>
    <mergeCell ref="C49:E49"/>
    <mergeCell ref="B57:I57"/>
    <mergeCell ref="B58:H58"/>
    <mergeCell ref="B59:I59"/>
    <mergeCell ref="B60:I60"/>
    <mergeCell ref="A65:I65"/>
    <mergeCell ref="B56:E56"/>
    <mergeCell ref="G64:I64"/>
  </mergeCells>
  <conditionalFormatting sqref="H30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dataValidations count="1">
    <dataValidation allowBlank="1" sqref="J1:IV65536 C1:I18 C20:D30 A1:B30 A32:D34 A36:D55 E20:I55 A56:I65536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C6:D10 H31:I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view="pageBreakPreview" zoomScaleNormal="115" zoomScaleSheetLayoutView="100" zoomScalePageLayoutView="0" workbookViewId="0" topLeftCell="A78">
      <selection activeCell="A78" sqref="A78:L132"/>
    </sheetView>
  </sheetViews>
  <sheetFormatPr defaultColWidth="9.140625" defaultRowHeight="12.75"/>
  <cols>
    <col min="1" max="4" width="9.140625" style="26" customWidth="1"/>
    <col min="5" max="5" width="20.8515625" style="26" customWidth="1"/>
    <col min="6" max="6" width="9.140625" style="26" customWidth="1"/>
    <col min="7" max="7" width="10.8515625" style="26" customWidth="1"/>
    <col min="8" max="9" width="9.140625" style="26" customWidth="1"/>
    <col min="10" max="10" width="11.57421875" style="26" customWidth="1"/>
    <col min="11" max="16384" width="9.140625" style="26" customWidth="1"/>
  </cols>
  <sheetData>
    <row r="1" spans="1:12" ht="12.75">
      <c r="A1" s="258" t="s">
        <v>204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"/>
    </row>
    <row r="2" spans="1:12" ht="12.75">
      <c r="A2" s="260" t="s">
        <v>378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5"/>
    </row>
    <row r="3" spans="1:12" ht="12.75">
      <c r="A3" s="164"/>
      <c r="B3" s="165"/>
      <c r="C3" s="165"/>
      <c r="D3" s="165"/>
      <c r="E3" s="165"/>
      <c r="F3" s="252"/>
      <c r="G3" s="252"/>
      <c r="H3" s="113"/>
      <c r="I3" s="165"/>
      <c r="J3" s="165"/>
      <c r="K3" s="252" t="s">
        <v>58</v>
      </c>
      <c r="L3" s="252"/>
    </row>
    <row r="4" spans="1:12" ht="12.75">
      <c r="A4" s="256" t="s">
        <v>2</v>
      </c>
      <c r="B4" s="257"/>
      <c r="C4" s="257"/>
      <c r="D4" s="257"/>
      <c r="E4" s="257"/>
      <c r="F4" s="256" t="s">
        <v>220</v>
      </c>
      <c r="G4" s="256" t="s">
        <v>356</v>
      </c>
      <c r="H4" s="257"/>
      <c r="I4" s="257"/>
      <c r="J4" s="256" t="s">
        <v>357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27" t="s">
        <v>349</v>
      </c>
      <c r="H5" s="27" t="s">
        <v>350</v>
      </c>
      <c r="I5" s="27" t="s">
        <v>351</v>
      </c>
      <c r="J5" s="27" t="s">
        <v>349</v>
      </c>
      <c r="K5" s="27" t="s">
        <v>350</v>
      </c>
      <c r="L5" s="27" t="s">
        <v>351</v>
      </c>
    </row>
    <row r="6" spans="1:12" ht="12.75">
      <c r="A6" s="256">
        <v>1</v>
      </c>
      <c r="B6" s="256"/>
      <c r="C6" s="256"/>
      <c r="D6" s="256"/>
      <c r="E6" s="256"/>
      <c r="F6" s="28">
        <v>2</v>
      </c>
      <c r="G6" s="28">
        <v>3</v>
      </c>
      <c r="H6" s="28">
        <v>4</v>
      </c>
      <c r="I6" s="28" t="s">
        <v>56</v>
      </c>
      <c r="J6" s="28">
        <v>6</v>
      </c>
      <c r="K6" s="28">
        <v>7</v>
      </c>
      <c r="L6" s="28" t="s">
        <v>57</v>
      </c>
    </row>
    <row r="7" spans="1:12" ht="12.75">
      <c r="A7" s="253" t="s">
        <v>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5"/>
    </row>
    <row r="8" spans="1:12" ht="12.75">
      <c r="A8" s="244" t="s">
        <v>156</v>
      </c>
      <c r="B8" s="250"/>
      <c r="C8" s="250"/>
      <c r="D8" s="245"/>
      <c r="E8" s="251"/>
      <c r="F8" s="5">
        <v>1</v>
      </c>
      <c r="G8" s="67">
        <f>G9+G10</f>
        <v>0</v>
      </c>
      <c r="H8" s="68">
        <f>H9+H10</f>
        <v>0</v>
      </c>
      <c r="I8" s="69">
        <f>SUM(G8:H8)</f>
        <v>0</v>
      </c>
      <c r="J8" s="67">
        <f>J9+J10</f>
        <v>0</v>
      </c>
      <c r="K8" s="68">
        <f>K9+K10</f>
        <v>0</v>
      </c>
      <c r="L8" s="69">
        <f>SUM(J8:K8)</f>
        <v>0</v>
      </c>
    </row>
    <row r="9" spans="1:12" ht="12.75">
      <c r="A9" s="230" t="s">
        <v>304</v>
      </c>
      <c r="B9" s="231"/>
      <c r="C9" s="231"/>
      <c r="D9" s="231"/>
      <c r="E9" s="232"/>
      <c r="F9" s="6">
        <v>2</v>
      </c>
      <c r="G9" s="70"/>
      <c r="H9" s="71"/>
      <c r="I9" s="72">
        <f aca="true" t="shared" si="0" ref="I9:I72">SUM(G9:H9)</f>
        <v>0</v>
      </c>
      <c r="J9" s="70"/>
      <c r="K9" s="71"/>
      <c r="L9" s="72">
        <f aca="true" t="shared" si="1" ref="L9:L72">SUM(J9:K9)</f>
        <v>0</v>
      </c>
    </row>
    <row r="10" spans="1:12" ht="12.75">
      <c r="A10" s="230" t="s">
        <v>305</v>
      </c>
      <c r="B10" s="231"/>
      <c r="C10" s="231"/>
      <c r="D10" s="231"/>
      <c r="E10" s="232"/>
      <c r="F10" s="6">
        <v>3</v>
      </c>
      <c r="G10" s="70"/>
      <c r="H10" s="71"/>
      <c r="I10" s="72">
        <f t="shared" si="0"/>
        <v>0</v>
      </c>
      <c r="J10" s="70"/>
      <c r="K10" s="71"/>
      <c r="L10" s="72">
        <f t="shared" si="1"/>
        <v>0</v>
      </c>
    </row>
    <row r="11" spans="1:12" ht="12.75">
      <c r="A11" s="233" t="s">
        <v>157</v>
      </c>
      <c r="B11" s="234"/>
      <c r="C11" s="234"/>
      <c r="D11" s="231"/>
      <c r="E11" s="232"/>
      <c r="F11" s="6">
        <v>4</v>
      </c>
      <c r="G11" s="73">
        <f>G12+G13</f>
        <v>59931.85</v>
      </c>
      <c r="H11" s="74">
        <f>H12+H13</f>
        <v>63309338.7</v>
      </c>
      <c r="I11" s="72">
        <f t="shared" si="0"/>
        <v>63369270.550000004</v>
      </c>
      <c r="J11" s="73">
        <f>J12+J13</f>
        <v>87669.66</v>
      </c>
      <c r="K11" s="74">
        <f>K12+K13</f>
        <v>61956051.489999995</v>
      </c>
      <c r="L11" s="72">
        <f t="shared" si="1"/>
        <v>62043721.14999999</v>
      </c>
    </row>
    <row r="12" spans="1:12" ht="12.75">
      <c r="A12" s="230" t="s">
        <v>306</v>
      </c>
      <c r="B12" s="231"/>
      <c r="C12" s="231"/>
      <c r="D12" s="231"/>
      <c r="E12" s="232"/>
      <c r="F12" s="6">
        <v>5</v>
      </c>
      <c r="G12" s="70"/>
      <c r="H12" s="71">
        <v>42263906</v>
      </c>
      <c r="I12" s="72">
        <f t="shared" si="0"/>
        <v>42263906</v>
      </c>
      <c r="J12" s="70">
        <v>0</v>
      </c>
      <c r="K12" s="71">
        <v>37775869</v>
      </c>
      <c r="L12" s="72">
        <f t="shared" si="1"/>
        <v>37775869</v>
      </c>
    </row>
    <row r="13" spans="1:12" ht="12.75">
      <c r="A13" s="230" t="s">
        <v>307</v>
      </c>
      <c r="B13" s="231"/>
      <c r="C13" s="231"/>
      <c r="D13" s="231"/>
      <c r="E13" s="232"/>
      <c r="F13" s="6">
        <v>6</v>
      </c>
      <c r="G13" s="70">
        <v>59931.85</v>
      </c>
      <c r="H13" s="71">
        <v>21045432.700000003</v>
      </c>
      <c r="I13" s="72">
        <f t="shared" si="0"/>
        <v>21105364.550000004</v>
      </c>
      <c r="J13" s="70">
        <v>87669.66</v>
      </c>
      <c r="K13" s="71">
        <v>24180182.49</v>
      </c>
      <c r="L13" s="72">
        <f t="shared" si="1"/>
        <v>24267852.15</v>
      </c>
    </row>
    <row r="14" spans="1:12" ht="12.75">
      <c r="A14" s="233" t="s">
        <v>158</v>
      </c>
      <c r="B14" s="234"/>
      <c r="C14" s="234"/>
      <c r="D14" s="231"/>
      <c r="E14" s="232"/>
      <c r="F14" s="6">
        <v>7</v>
      </c>
      <c r="G14" s="73">
        <f>G15+G16+G17</f>
        <v>4305463.97</v>
      </c>
      <c r="H14" s="74">
        <f>H15+H16+H17</f>
        <v>1484861406.36</v>
      </c>
      <c r="I14" s="72">
        <f t="shared" si="0"/>
        <v>1489166870.33</v>
      </c>
      <c r="J14" s="73">
        <f>J15+J16+J17</f>
        <v>4515261.55</v>
      </c>
      <c r="K14" s="74">
        <f>K15+K16+K17</f>
        <v>1488934271.22</v>
      </c>
      <c r="L14" s="72">
        <f t="shared" si="1"/>
        <v>1493449532.77</v>
      </c>
    </row>
    <row r="15" spans="1:12" ht="12.75">
      <c r="A15" s="230" t="s">
        <v>308</v>
      </c>
      <c r="B15" s="231"/>
      <c r="C15" s="231"/>
      <c r="D15" s="231"/>
      <c r="E15" s="232"/>
      <c r="F15" s="6">
        <v>8</v>
      </c>
      <c r="G15" s="70">
        <v>3679148.38</v>
      </c>
      <c r="H15" s="71">
        <v>1347814385.36</v>
      </c>
      <c r="I15" s="72">
        <f t="shared" si="0"/>
        <v>1351493533.74</v>
      </c>
      <c r="J15" s="70">
        <v>3637269.65</v>
      </c>
      <c r="K15" s="71">
        <v>1300930595.63</v>
      </c>
      <c r="L15" s="72">
        <f t="shared" si="1"/>
        <v>1304567865.2800002</v>
      </c>
    </row>
    <row r="16" spans="1:12" ht="12.75">
      <c r="A16" s="230" t="s">
        <v>309</v>
      </c>
      <c r="B16" s="231"/>
      <c r="C16" s="231"/>
      <c r="D16" s="231"/>
      <c r="E16" s="232"/>
      <c r="F16" s="6">
        <v>9</v>
      </c>
      <c r="G16" s="70">
        <v>491762.94</v>
      </c>
      <c r="H16" s="71">
        <v>98488524</v>
      </c>
      <c r="I16" s="72">
        <f t="shared" si="0"/>
        <v>98980286.94</v>
      </c>
      <c r="J16" s="70">
        <v>791706.0499999999</v>
      </c>
      <c r="K16" s="71">
        <v>68242235.5</v>
      </c>
      <c r="L16" s="72">
        <f t="shared" si="1"/>
        <v>69033941.55</v>
      </c>
    </row>
    <row r="17" spans="1:12" ht="12.75">
      <c r="A17" s="230" t="s">
        <v>310</v>
      </c>
      <c r="B17" s="231"/>
      <c r="C17" s="231"/>
      <c r="D17" s="231"/>
      <c r="E17" s="232"/>
      <c r="F17" s="6">
        <v>10</v>
      </c>
      <c r="G17" s="70">
        <v>134552.65</v>
      </c>
      <c r="H17" s="71">
        <v>38558497</v>
      </c>
      <c r="I17" s="72">
        <f t="shared" si="0"/>
        <v>38693049.65</v>
      </c>
      <c r="J17" s="70">
        <v>86285.85</v>
      </c>
      <c r="K17" s="71">
        <v>119761440.09</v>
      </c>
      <c r="L17" s="72">
        <f t="shared" si="1"/>
        <v>119847725.94</v>
      </c>
    </row>
    <row r="18" spans="1:12" ht="12.75">
      <c r="A18" s="233" t="s">
        <v>159</v>
      </c>
      <c r="B18" s="234"/>
      <c r="C18" s="234"/>
      <c r="D18" s="231"/>
      <c r="E18" s="232"/>
      <c r="F18" s="6">
        <v>11</v>
      </c>
      <c r="G18" s="73">
        <f>G19+G20+G24+G43</f>
        <v>2106295796.8500001</v>
      </c>
      <c r="H18" s="74">
        <f>H19+H20+H24+H43</f>
        <v>3947245974.33</v>
      </c>
      <c r="I18" s="72">
        <f t="shared" si="0"/>
        <v>6053541771.18</v>
      </c>
      <c r="J18" s="73">
        <f>J19+J20+J24+J43</f>
        <v>2234128604.5000005</v>
      </c>
      <c r="K18" s="74">
        <f>K19+K20+K24+K43</f>
        <v>4160841582.58</v>
      </c>
      <c r="L18" s="72">
        <f t="shared" si="1"/>
        <v>6394970187.08</v>
      </c>
    </row>
    <row r="19" spans="1:12" ht="25.5" customHeight="1">
      <c r="A19" s="233" t="s">
        <v>311</v>
      </c>
      <c r="B19" s="234"/>
      <c r="C19" s="234"/>
      <c r="D19" s="231"/>
      <c r="E19" s="232"/>
      <c r="F19" s="6">
        <v>12</v>
      </c>
      <c r="G19" s="70">
        <v>437197.94</v>
      </c>
      <c r="H19" s="71">
        <v>968976988.66</v>
      </c>
      <c r="I19" s="72">
        <f t="shared" si="0"/>
        <v>969414186.6</v>
      </c>
      <c r="J19" s="70">
        <v>438080.56</v>
      </c>
      <c r="K19" s="71">
        <v>1021613279.3400002</v>
      </c>
      <c r="L19" s="72">
        <f t="shared" si="1"/>
        <v>1022051359.9000001</v>
      </c>
    </row>
    <row r="20" spans="1:12" ht="21" customHeight="1">
      <c r="A20" s="233" t="s">
        <v>160</v>
      </c>
      <c r="B20" s="234"/>
      <c r="C20" s="234"/>
      <c r="D20" s="231"/>
      <c r="E20" s="232"/>
      <c r="F20" s="6">
        <v>13</v>
      </c>
      <c r="G20" s="73">
        <f>SUM(G21:G23)</f>
        <v>0</v>
      </c>
      <c r="H20" s="74">
        <f>SUM(H21:H23)</f>
        <v>17607576.41</v>
      </c>
      <c r="I20" s="72">
        <f t="shared" si="0"/>
        <v>17607576.41</v>
      </c>
      <c r="J20" s="73">
        <f>SUM(J21:J23)</f>
        <v>0</v>
      </c>
      <c r="K20" s="74">
        <f>SUM(K21:K23)</f>
        <v>14922307.710000034</v>
      </c>
      <c r="L20" s="72">
        <f t="shared" si="1"/>
        <v>14922307.710000034</v>
      </c>
    </row>
    <row r="21" spans="1:12" ht="12.75">
      <c r="A21" s="230" t="s">
        <v>312</v>
      </c>
      <c r="B21" s="231"/>
      <c r="C21" s="231"/>
      <c r="D21" s="231"/>
      <c r="E21" s="232"/>
      <c r="F21" s="6">
        <v>14</v>
      </c>
      <c r="G21" s="70"/>
      <c r="H21" s="71"/>
      <c r="I21" s="72">
        <f t="shared" si="0"/>
        <v>0</v>
      </c>
      <c r="J21" s="70">
        <v>0</v>
      </c>
      <c r="K21" s="71">
        <v>0.3400000333786011</v>
      </c>
      <c r="L21" s="72">
        <f t="shared" si="1"/>
        <v>0.3400000333786011</v>
      </c>
    </row>
    <row r="22" spans="1:12" ht="12.75">
      <c r="A22" s="230" t="s">
        <v>313</v>
      </c>
      <c r="B22" s="231"/>
      <c r="C22" s="231"/>
      <c r="D22" s="231"/>
      <c r="E22" s="232"/>
      <c r="F22" s="6">
        <v>15</v>
      </c>
      <c r="G22" s="70"/>
      <c r="H22" s="71">
        <v>16295014.05</v>
      </c>
      <c r="I22" s="72">
        <f t="shared" si="0"/>
        <v>16295014.05</v>
      </c>
      <c r="J22" s="70">
        <v>0</v>
      </c>
      <c r="K22" s="71">
        <v>13416562.170000002</v>
      </c>
      <c r="L22" s="72">
        <f t="shared" si="1"/>
        <v>13416562.170000002</v>
      </c>
    </row>
    <row r="23" spans="1:12" ht="12.75">
      <c r="A23" s="230" t="s">
        <v>314</v>
      </c>
      <c r="B23" s="231"/>
      <c r="C23" s="231"/>
      <c r="D23" s="231"/>
      <c r="E23" s="232"/>
      <c r="F23" s="6">
        <v>16</v>
      </c>
      <c r="G23" s="70"/>
      <c r="H23" s="71">
        <v>1312562.3599999999</v>
      </c>
      <c r="I23" s="72">
        <f t="shared" si="0"/>
        <v>1312562.3599999999</v>
      </c>
      <c r="J23" s="70">
        <v>0</v>
      </c>
      <c r="K23" s="71">
        <v>1505745.2</v>
      </c>
      <c r="L23" s="72">
        <f t="shared" si="1"/>
        <v>1505745.2</v>
      </c>
    </row>
    <row r="24" spans="1:12" ht="12.75">
      <c r="A24" s="233" t="s">
        <v>161</v>
      </c>
      <c r="B24" s="234"/>
      <c r="C24" s="234"/>
      <c r="D24" s="231"/>
      <c r="E24" s="232"/>
      <c r="F24" s="6">
        <v>17</v>
      </c>
      <c r="G24" s="73">
        <f>G25+G28+G33+G39</f>
        <v>2105858598.91</v>
      </c>
      <c r="H24" s="74">
        <f>H25+H28+H33+H39</f>
        <v>2960661409.26</v>
      </c>
      <c r="I24" s="72">
        <f t="shared" si="0"/>
        <v>5066520008.17</v>
      </c>
      <c r="J24" s="73">
        <f>J25+J28+J33+J39</f>
        <v>2233690523.9400005</v>
      </c>
      <c r="K24" s="74">
        <f>K25+K28+K33+K39</f>
        <v>3124305995.5299997</v>
      </c>
      <c r="L24" s="72">
        <f t="shared" si="1"/>
        <v>5357996519.47</v>
      </c>
    </row>
    <row r="25" spans="1:12" ht="12.75">
      <c r="A25" s="230" t="s">
        <v>162</v>
      </c>
      <c r="B25" s="231"/>
      <c r="C25" s="231"/>
      <c r="D25" s="231"/>
      <c r="E25" s="232"/>
      <c r="F25" s="6">
        <v>18</v>
      </c>
      <c r="G25" s="73">
        <f>G26+G27</f>
        <v>1312794201.47</v>
      </c>
      <c r="H25" s="74">
        <f>H26+H27</f>
        <v>918652532.9200002</v>
      </c>
      <c r="I25" s="72">
        <f>SUM(G25:H25)</f>
        <v>2231446734.3900003</v>
      </c>
      <c r="J25" s="74">
        <f>J26+J27</f>
        <v>1371473094.98</v>
      </c>
      <c r="K25" s="74">
        <f>K26+K27</f>
        <v>1017196317</v>
      </c>
      <c r="L25" s="72">
        <f>SUM(J25:K25)</f>
        <v>2388669411.98</v>
      </c>
    </row>
    <row r="26" spans="1:12" ht="22.5" customHeight="1">
      <c r="A26" s="230" t="s">
        <v>315</v>
      </c>
      <c r="B26" s="231"/>
      <c r="C26" s="231"/>
      <c r="D26" s="231"/>
      <c r="E26" s="232"/>
      <c r="F26" s="6">
        <v>19</v>
      </c>
      <c r="G26" s="70">
        <v>1312794201.47</v>
      </c>
      <c r="H26" s="71">
        <v>904550883.6900002</v>
      </c>
      <c r="I26" s="72">
        <f t="shared" si="0"/>
        <v>2217345085.1600003</v>
      </c>
      <c r="J26" s="70">
        <v>1371473094.98</v>
      </c>
      <c r="K26" s="71">
        <v>985897008.54</v>
      </c>
      <c r="L26" s="72">
        <f t="shared" si="1"/>
        <v>2357370103.52</v>
      </c>
    </row>
    <row r="27" spans="1:12" ht="12.75">
      <c r="A27" s="230" t="s">
        <v>316</v>
      </c>
      <c r="B27" s="231"/>
      <c r="C27" s="231"/>
      <c r="D27" s="231"/>
      <c r="E27" s="232"/>
      <c r="F27" s="6">
        <v>20</v>
      </c>
      <c r="G27" s="70"/>
      <c r="H27" s="71">
        <v>14101649.23</v>
      </c>
      <c r="I27" s="72">
        <f t="shared" si="0"/>
        <v>14101649.23</v>
      </c>
      <c r="J27" s="70">
        <v>0</v>
      </c>
      <c r="K27" s="71">
        <v>31299308.46</v>
      </c>
      <c r="L27" s="72">
        <f t="shared" si="1"/>
        <v>31299308.46</v>
      </c>
    </row>
    <row r="28" spans="1:12" ht="12.75">
      <c r="A28" s="230" t="s">
        <v>163</v>
      </c>
      <c r="B28" s="231"/>
      <c r="C28" s="231"/>
      <c r="D28" s="231"/>
      <c r="E28" s="232"/>
      <c r="F28" s="6">
        <v>21</v>
      </c>
      <c r="G28" s="73">
        <f>SUM(G29:G32)</f>
        <v>60422033.900000006</v>
      </c>
      <c r="H28" s="74">
        <f>SUM(H29:H32)</f>
        <v>198835403.9</v>
      </c>
      <c r="I28" s="72">
        <f>SUM(G28:H28)</f>
        <v>259257437.8</v>
      </c>
      <c r="J28" s="73">
        <f>SUM(J29:J32)</f>
        <v>32798470.639999997</v>
      </c>
      <c r="K28" s="74">
        <f>SUM(K29:K32)</f>
        <v>150836089.02</v>
      </c>
      <c r="L28" s="72">
        <f>SUM(J28:K28)</f>
        <v>183634559.66</v>
      </c>
    </row>
    <row r="29" spans="1:12" ht="12.75">
      <c r="A29" s="230" t="s">
        <v>317</v>
      </c>
      <c r="B29" s="231"/>
      <c r="C29" s="231"/>
      <c r="D29" s="231"/>
      <c r="E29" s="232"/>
      <c r="F29" s="6">
        <v>22</v>
      </c>
      <c r="G29" s="70">
        <v>24314237.2</v>
      </c>
      <c r="H29" s="71">
        <v>118648920.12</v>
      </c>
      <c r="I29" s="72">
        <f t="shared" si="0"/>
        <v>142963157.32</v>
      </c>
      <c r="J29" s="70">
        <v>30699243.08</v>
      </c>
      <c r="K29" s="71">
        <v>109328687.28</v>
      </c>
      <c r="L29" s="72">
        <f t="shared" si="1"/>
        <v>140027930.36</v>
      </c>
    </row>
    <row r="30" spans="1:12" ht="24" customHeight="1">
      <c r="A30" s="230" t="s">
        <v>318</v>
      </c>
      <c r="B30" s="231"/>
      <c r="C30" s="231"/>
      <c r="D30" s="231"/>
      <c r="E30" s="232"/>
      <c r="F30" s="6">
        <v>23</v>
      </c>
      <c r="G30" s="70"/>
      <c r="H30" s="71">
        <v>1267500</v>
      </c>
      <c r="I30" s="72">
        <f t="shared" si="0"/>
        <v>1267500</v>
      </c>
      <c r="J30" s="70">
        <v>0</v>
      </c>
      <c r="K30" s="71">
        <v>3514016.11</v>
      </c>
      <c r="L30" s="72">
        <f t="shared" si="1"/>
        <v>3514016.11</v>
      </c>
    </row>
    <row r="31" spans="1:12" ht="12.75">
      <c r="A31" s="230" t="s">
        <v>319</v>
      </c>
      <c r="B31" s="231"/>
      <c r="C31" s="231"/>
      <c r="D31" s="231"/>
      <c r="E31" s="232"/>
      <c r="F31" s="6">
        <v>24</v>
      </c>
      <c r="G31" s="70">
        <v>36107796.7</v>
      </c>
      <c r="H31" s="71">
        <v>78918983.78</v>
      </c>
      <c r="I31" s="72">
        <f t="shared" si="0"/>
        <v>115026780.48</v>
      </c>
      <c r="J31" s="70">
        <v>2099227.56</v>
      </c>
      <c r="K31" s="71">
        <v>37993385.63</v>
      </c>
      <c r="L31" s="72">
        <f t="shared" si="1"/>
        <v>40092613.190000005</v>
      </c>
    </row>
    <row r="32" spans="1:12" ht="12.75">
      <c r="A32" s="230" t="s">
        <v>320</v>
      </c>
      <c r="B32" s="231"/>
      <c r="C32" s="231"/>
      <c r="D32" s="231"/>
      <c r="E32" s="232"/>
      <c r="F32" s="6">
        <v>25</v>
      </c>
      <c r="G32" s="70"/>
      <c r="H32" s="71"/>
      <c r="I32" s="72">
        <f t="shared" si="0"/>
        <v>0</v>
      </c>
      <c r="J32" s="70">
        <v>0</v>
      </c>
      <c r="K32" s="71">
        <v>0</v>
      </c>
      <c r="L32" s="72">
        <f t="shared" si="1"/>
        <v>0</v>
      </c>
    </row>
    <row r="33" spans="1:12" ht="12.75">
      <c r="A33" s="230" t="s">
        <v>164</v>
      </c>
      <c r="B33" s="231"/>
      <c r="C33" s="231"/>
      <c r="D33" s="231"/>
      <c r="E33" s="232"/>
      <c r="F33" s="6">
        <v>26</v>
      </c>
      <c r="G33" s="73">
        <f>SUM(G34:G38)</f>
        <v>200501902.54</v>
      </c>
      <c r="H33" s="74">
        <f>SUM(H34:H38)</f>
        <v>383929267.5</v>
      </c>
      <c r="I33" s="72">
        <f t="shared" si="0"/>
        <v>584431170.04</v>
      </c>
      <c r="J33" s="73">
        <f>SUM(J34:J38)</f>
        <v>302074884.12</v>
      </c>
      <c r="K33" s="74">
        <f>SUM(K34:K38)</f>
        <v>676308327.67</v>
      </c>
      <c r="L33" s="72">
        <f t="shared" si="1"/>
        <v>978383211.79</v>
      </c>
    </row>
    <row r="34" spans="1:12" ht="12.75">
      <c r="A34" s="230" t="s">
        <v>321</v>
      </c>
      <c r="B34" s="231"/>
      <c r="C34" s="231"/>
      <c r="D34" s="231"/>
      <c r="E34" s="232"/>
      <c r="F34" s="6">
        <v>27</v>
      </c>
      <c r="G34" s="70"/>
      <c r="H34" s="71">
        <v>8213904.02</v>
      </c>
      <c r="I34" s="72">
        <f t="shared" si="0"/>
        <v>8213904.02</v>
      </c>
      <c r="J34" s="70">
        <v>0</v>
      </c>
      <c r="K34" s="71">
        <v>26835009.11</v>
      </c>
      <c r="L34" s="72">
        <f t="shared" si="1"/>
        <v>26835009.11</v>
      </c>
    </row>
    <row r="35" spans="1:12" ht="24" customHeight="1">
      <c r="A35" s="230" t="s">
        <v>322</v>
      </c>
      <c r="B35" s="231"/>
      <c r="C35" s="231"/>
      <c r="D35" s="231"/>
      <c r="E35" s="232"/>
      <c r="F35" s="6">
        <v>28</v>
      </c>
      <c r="G35" s="70">
        <v>83590986.8</v>
      </c>
      <c r="H35" s="71">
        <v>110355341.58</v>
      </c>
      <c r="I35" s="72">
        <f t="shared" si="0"/>
        <v>193946328.38</v>
      </c>
      <c r="J35" s="70">
        <v>122744891.19</v>
      </c>
      <c r="K35" s="71">
        <v>161489246.63</v>
      </c>
      <c r="L35" s="72">
        <f t="shared" si="1"/>
        <v>284234137.82</v>
      </c>
    </row>
    <row r="36" spans="1:12" ht="12.75">
      <c r="A36" s="230" t="s">
        <v>323</v>
      </c>
      <c r="B36" s="231"/>
      <c r="C36" s="231"/>
      <c r="D36" s="231"/>
      <c r="E36" s="232"/>
      <c r="F36" s="6">
        <v>29</v>
      </c>
      <c r="G36" s="70"/>
      <c r="H36" s="71"/>
      <c r="I36" s="72">
        <f t="shared" si="0"/>
        <v>0</v>
      </c>
      <c r="J36" s="70">
        <v>0</v>
      </c>
      <c r="K36" s="71">
        <v>0</v>
      </c>
      <c r="L36" s="72">
        <f t="shared" si="1"/>
        <v>0</v>
      </c>
    </row>
    <row r="37" spans="1:12" ht="12.75">
      <c r="A37" s="230" t="s">
        <v>324</v>
      </c>
      <c r="B37" s="231"/>
      <c r="C37" s="231"/>
      <c r="D37" s="231"/>
      <c r="E37" s="232"/>
      <c r="F37" s="6">
        <v>30</v>
      </c>
      <c r="G37" s="70">
        <v>116910915.74</v>
      </c>
      <c r="H37" s="71">
        <v>265360021.9</v>
      </c>
      <c r="I37" s="72">
        <f t="shared" si="0"/>
        <v>382270937.64</v>
      </c>
      <c r="J37" s="70">
        <v>179329992.93</v>
      </c>
      <c r="K37" s="71">
        <v>487984071.92999995</v>
      </c>
      <c r="L37" s="72">
        <f t="shared" si="1"/>
        <v>667314064.8599999</v>
      </c>
    </row>
    <row r="38" spans="1:12" ht="12.75">
      <c r="A38" s="230" t="s">
        <v>325</v>
      </c>
      <c r="B38" s="231"/>
      <c r="C38" s="231"/>
      <c r="D38" s="231"/>
      <c r="E38" s="232"/>
      <c r="F38" s="6">
        <v>31</v>
      </c>
      <c r="G38" s="70"/>
      <c r="H38" s="71"/>
      <c r="I38" s="72">
        <f t="shared" si="0"/>
        <v>0</v>
      </c>
      <c r="J38" s="70">
        <v>0</v>
      </c>
      <c r="K38" s="71">
        <v>0</v>
      </c>
      <c r="L38" s="72">
        <f t="shared" si="1"/>
        <v>0</v>
      </c>
    </row>
    <row r="39" spans="1:12" ht="12.75">
      <c r="A39" s="230" t="s">
        <v>165</v>
      </c>
      <c r="B39" s="231"/>
      <c r="C39" s="231"/>
      <c r="D39" s="231"/>
      <c r="E39" s="232"/>
      <c r="F39" s="6">
        <v>32</v>
      </c>
      <c r="G39" s="73">
        <f>SUM(G40:G42)</f>
        <v>532140461</v>
      </c>
      <c r="H39" s="74">
        <f>SUM(H40:H42)</f>
        <v>1459244204.9399998</v>
      </c>
      <c r="I39" s="72">
        <f>SUM(G39:H39)</f>
        <v>1991384665.9399998</v>
      </c>
      <c r="J39" s="73">
        <f>SUM(J40:J42)</f>
        <v>527344074.20000005</v>
      </c>
      <c r="K39" s="74">
        <f>SUM(K40:K42)</f>
        <v>1279965261.84</v>
      </c>
      <c r="L39" s="72">
        <f>SUM(J39:K39)</f>
        <v>1807309336.04</v>
      </c>
    </row>
    <row r="40" spans="1:12" ht="12.75">
      <c r="A40" s="230" t="s">
        <v>326</v>
      </c>
      <c r="B40" s="231"/>
      <c r="C40" s="231"/>
      <c r="D40" s="231"/>
      <c r="E40" s="232"/>
      <c r="F40" s="6">
        <v>33</v>
      </c>
      <c r="G40" s="70">
        <v>474809211.78</v>
      </c>
      <c r="H40" s="71">
        <v>1073025807.4499999</v>
      </c>
      <c r="I40" s="72">
        <f t="shared" si="0"/>
        <v>1547835019.23</v>
      </c>
      <c r="J40" s="70">
        <v>443666956.77000004</v>
      </c>
      <c r="K40" s="71">
        <v>1097705651.19</v>
      </c>
      <c r="L40" s="72">
        <f t="shared" si="1"/>
        <v>1541372607.96</v>
      </c>
    </row>
    <row r="41" spans="1:12" ht="12.75">
      <c r="A41" s="230" t="s">
        <v>327</v>
      </c>
      <c r="B41" s="231"/>
      <c r="C41" s="231"/>
      <c r="D41" s="231"/>
      <c r="E41" s="232"/>
      <c r="F41" s="6">
        <v>34</v>
      </c>
      <c r="G41" s="70">
        <v>56645348.720000006</v>
      </c>
      <c r="H41" s="71">
        <v>381059383.71</v>
      </c>
      <c r="I41" s="72">
        <f t="shared" si="0"/>
        <v>437704732.43</v>
      </c>
      <c r="J41" s="70">
        <v>79455133.36</v>
      </c>
      <c r="K41" s="71">
        <v>175512225.30999997</v>
      </c>
      <c r="L41" s="72">
        <f t="shared" si="1"/>
        <v>254967358.66999996</v>
      </c>
    </row>
    <row r="42" spans="1:12" ht="12.75">
      <c r="A42" s="230" t="s">
        <v>328</v>
      </c>
      <c r="B42" s="231"/>
      <c r="C42" s="231"/>
      <c r="D42" s="231"/>
      <c r="E42" s="232"/>
      <c r="F42" s="6">
        <v>35</v>
      </c>
      <c r="G42" s="70">
        <v>685900.5</v>
      </c>
      <c r="H42" s="71">
        <v>5159013.779999999</v>
      </c>
      <c r="I42" s="72">
        <f t="shared" si="0"/>
        <v>5844914.279999999</v>
      </c>
      <c r="J42" s="70">
        <v>4221984.07</v>
      </c>
      <c r="K42" s="71">
        <v>6747385.34</v>
      </c>
      <c r="L42" s="72">
        <f t="shared" si="1"/>
        <v>10969369.41</v>
      </c>
    </row>
    <row r="43" spans="1:12" ht="24" customHeight="1">
      <c r="A43" s="233" t="s">
        <v>188</v>
      </c>
      <c r="B43" s="234"/>
      <c r="C43" s="234"/>
      <c r="D43" s="231"/>
      <c r="E43" s="232"/>
      <c r="F43" s="6">
        <v>36</v>
      </c>
      <c r="G43" s="70"/>
      <c r="H43" s="71"/>
      <c r="I43" s="72">
        <f t="shared" si="0"/>
        <v>0</v>
      </c>
      <c r="J43" s="70"/>
      <c r="K43" s="71"/>
      <c r="L43" s="72">
        <f t="shared" si="1"/>
        <v>0</v>
      </c>
    </row>
    <row r="44" spans="1:12" ht="24" customHeight="1">
      <c r="A44" s="233" t="s">
        <v>189</v>
      </c>
      <c r="B44" s="234"/>
      <c r="C44" s="234"/>
      <c r="D44" s="231"/>
      <c r="E44" s="232"/>
      <c r="F44" s="6">
        <v>37</v>
      </c>
      <c r="G44" s="70">
        <v>16320626.68</v>
      </c>
      <c r="H44" s="71"/>
      <c r="I44" s="72">
        <f t="shared" si="0"/>
        <v>16320626.68</v>
      </c>
      <c r="J44" s="70">
        <v>11425214.32</v>
      </c>
      <c r="K44" s="71"/>
      <c r="L44" s="72">
        <f t="shared" si="1"/>
        <v>11425214.32</v>
      </c>
    </row>
    <row r="45" spans="1:12" ht="12.75">
      <c r="A45" s="233" t="s">
        <v>166</v>
      </c>
      <c r="B45" s="234"/>
      <c r="C45" s="234"/>
      <c r="D45" s="231"/>
      <c r="E45" s="232"/>
      <c r="F45" s="6">
        <v>38</v>
      </c>
      <c r="G45" s="73">
        <f>SUM(G46:G52)</f>
        <v>164627.86</v>
      </c>
      <c r="H45" s="74">
        <f>SUM(H46:H52)</f>
        <v>236107174.05999994</v>
      </c>
      <c r="I45" s="72">
        <f t="shared" si="0"/>
        <v>236271801.91999996</v>
      </c>
      <c r="J45" s="73">
        <f>SUM(J46:J52)</f>
        <v>232703.80000000002</v>
      </c>
      <c r="K45" s="74">
        <f>SUM(K46:K52)</f>
        <v>162918945.29999995</v>
      </c>
      <c r="L45" s="72">
        <f t="shared" si="1"/>
        <v>163151649.09999996</v>
      </c>
    </row>
    <row r="46" spans="1:12" ht="12.75">
      <c r="A46" s="230" t="s">
        <v>329</v>
      </c>
      <c r="B46" s="231"/>
      <c r="C46" s="231"/>
      <c r="D46" s="231"/>
      <c r="E46" s="232"/>
      <c r="F46" s="6">
        <v>39</v>
      </c>
      <c r="G46" s="70">
        <v>138.03</v>
      </c>
      <c r="H46" s="71">
        <v>19806023.09000001</v>
      </c>
      <c r="I46" s="72">
        <f t="shared" si="0"/>
        <v>19806161.120000012</v>
      </c>
      <c r="J46" s="70">
        <v>2654.48</v>
      </c>
      <c r="K46" s="71">
        <v>25340657.90999998</v>
      </c>
      <c r="L46" s="72">
        <f t="shared" si="1"/>
        <v>25343312.389999982</v>
      </c>
    </row>
    <row r="47" spans="1:12" ht="12.75">
      <c r="A47" s="230" t="s">
        <v>330</v>
      </c>
      <c r="B47" s="231"/>
      <c r="C47" s="231"/>
      <c r="D47" s="231"/>
      <c r="E47" s="232"/>
      <c r="F47" s="6">
        <v>40</v>
      </c>
      <c r="G47" s="70">
        <v>164489.83</v>
      </c>
      <c r="H47" s="71"/>
      <c r="I47" s="72">
        <f t="shared" si="0"/>
        <v>164489.83</v>
      </c>
      <c r="J47" s="70">
        <v>230049.32</v>
      </c>
      <c r="K47" s="71">
        <v>0</v>
      </c>
      <c r="L47" s="72">
        <f t="shared" si="1"/>
        <v>230049.32</v>
      </c>
    </row>
    <row r="48" spans="1:12" ht="12.75">
      <c r="A48" s="230" t="s">
        <v>331</v>
      </c>
      <c r="B48" s="231"/>
      <c r="C48" s="231"/>
      <c r="D48" s="231"/>
      <c r="E48" s="232"/>
      <c r="F48" s="6">
        <v>41</v>
      </c>
      <c r="G48" s="70"/>
      <c r="H48" s="71">
        <v>215781822.68999994</v>
      </c>
      <c r="I48" s="72">
        <f t="shared" si="0"/>
        <v>215781822.68999994</v>
      </c>
      <c r="J48" s="70">
        <v>0</v>
      </c>
      <c r="K48" s="71">
        <v>137251764.69</v>
      </c>
      <c r="L48" s="72">
        <f t="shared" si="1"/>
        <v>137251764.69</v>
      </c>
    </row>
    <row r="49" spans="1:12" ht="21" customHeight="1">
      <c r="A49" s="230" t="s">
        <v>332</v>
      </c>
      <c r="B49" s="231"/>
      <c r="C49" s="231"/>
      <c r="D49" s="231"/>
      <c r="E49" s="232"/>
      <c r="F49" s="6">
        <v>42</v>
      </c>
      <c r="G49" s="70"/>
      <c r="H49" s="71">
        <v>519328.28</v>
      </c>
      <c r="I49" s="72">
        <f t="shared" si="0"/>
        <v>519328.28</v>
      </c>
      <c r="J49" s="70">
        <v>0</v>
      </c>
      <c r="K49" s="71">
        <v>326522.7</v>
      </c>
      <c r="L49" s="72">
        <f t="shared" si="1"/>
        <v>326522.7</v>
      </c>
    </row>
    <row r="50" spans="1:12" ht="12.75">
      <c r="A50" s="230" t="s">
        <v>285</v>
      </c>
      <c r="B50" s="231"/>
      <c r="C50" s="231"/>
      <c r="D50" s="231"/>
      <c r="E50" s="232"/>
      <c r="F50" s="6">
        <v>43</v>
      </c>
      <c r="G50" s="70"/>
      <c r="H50" s="71"/>
      <c r="I50" s="72">
        <f t="shared" si="0"/>
        <v>0</v>
      </c>
      <c r="J50" s="70">
        <v>0</v>
      </c>
      <c r="K50" s="71">
        <v>0</v>
      </c>
      <c r="L50" s="72">
        <f t="shared" si="1"/>
        <v>0</v>
      </c>
    </row>
    <row r="51" spans="1:12" ht="12.75">
      <c r="A51" s="230" t="s">
        <v>286</v>
      </c>
      <c r="B51" s="231"/>
      <c r="C51" s="231"/>
      <c r="D51" s="231"/>
      <c r="E51" s="232"/>
      <c r="F51" s="6">
        <v>44</v>
      </c>
      <c r="G51" s="70"/>
      <c r="H51" s="71"/>
      <c r="I51" s="72">
        <f t="shared" si="0"/>
        <v>0</v>
      </c>
      <c r="J51" s="70">
        <v>0</v>
      </c>
      <c r="K51" s="71">
        <v>0</v>
      </c>
      <c r="L51" s="72">
        <f t="shared" si="1"/>
        <v>0</v>
      </c>
    </row>
    <row r="52" spans="1:12" ht="21.75" customHeight="1">
      <c r="A52" s="230" t="s">
        <v>287</v>
      </c>
      <c r="B52" s="231"/>
      <c r="C52" s="231"/>
      <c r="D52" s="231"/>
      <c r="E52" s="232"/>
      <c r="F52" s="6">
        <v>45</v>
      </c>
      <c r="G52" s="70"/>
      <c r="H52" s="71"/>
      <c r="I52" s="72">
        <f t="shared" si="0"/>
        <v>0</v>
      </c>
      <c r="J52" s="70">
        <v>0</v>
      </c>
      <c r="K52" s="71">
        <v>0</v>
      </c>
      <c r="L52" s="72">
        <f t="shared" si="1"/>
        <v>0</v>
      </c>
    </row>
    <row r="53" spans="1:12" ht="12.75">
      <c r="A53" s="233" t="s">
        <v>167</v>
      </c>
      <c r="B53" s="234"/>
      <c r="C53" s="234"/>
      <c r="D53" s="231"/>
      <c r="E53" s="232"/>
      <c r="F53" s="6">
        <v>46</v>
      </c>
      <c r="G53" s="73">
        <f>G54+G55</f>
        <v>2451329.65</v>
      </c>
      <c r="H53" s="74">
        <f>H54+H55</f>
        <v>3588575.3400000003</v>
      </c>
      <c r="I53" s="72">
        <f t="shared" si="0"/>
        <v>6039904.99</v>
      </c>
      <c r="J53" s="73">
        <f>J54+J55</f>
        <v>2408706.77</v>
      </c>
      <c r="K53" s="74">
        <f>K54+K55</f>
        <v>6387452.5600000005</v>
      </c>
      <c r="L53" s="72">
        <f t="shared" si="1"/>
        <v>8796159.33</v>
      </c>
    </row>
    <row r="54" spans="1:12" ht="12.75">
      <c r="A54" s="230" t="s">
        <v>333</v>
      </c>
      <c r="B54" s="231"/>
      <c r="C54" s="231"/>
      <c r="D54" s="231"/>
      <c r="E54" s="232"/>
      <c r="F54" s="6">
        <v>47</v>
      </c>
      <c r="G54" s="70">
        <v>2408706.77</v>
      </c>
      <c r="H54" s="71">
        <v>3588575.3400000003</v>
      </c>
      <c r="I54" s="72">
        <f t="shared" si="0"/>
        <v>5997282.11</v>
      </c>
      <c r="J54" s="70">
        <v>2408706.77</v>
      </c>
      <c r="K54" s="71">
        <v>3954982.18</v>
      </c>
      <c r="L54" s="72">
        <f t="shared" si="1"/>
        <v>6363688.95</v>
      </c>
    </row>
    <row r="55" spans="1:12" ht="12.75">
      <c r="A55" s="230" t="s">
        <v>334</v>
      </c>
      <c r="B55" s="231"/>
      <c r="C55" s="231"/>
      <c r="D55" s="231"/>
      <c r="E55" s="232"/>
      <c r="F55" s="6">
        <v>48</v>
      </c>
      <c r="G55" s="70">
        <v>42622.88</v>
      </c>
      <c r="H55" s="71">
        <v>0</v>
      </c>
      <c r="I55" s="72">
        <f t="shared" si="0"/>
        <v>42622.88</v>
      </c>
      <c r="J55" s="70">
        <v>0</v>
      </c>
      <c r="K55" s="71">
        <v>2432470.38</v>
      </c>
      <c r="L55" s="72">
        <f t="shared" si="1"/>
        <v>2432470.38</v>
      </c>
    </row>
    <row r="56" spans="1:12" ht="12.75">
      <c r="A56" s="233" t="s">
        <v>168</v>
      </c>
      <c r="B56" s="234"/>
      <c r="C56" s="234"/>
      <c r="D56" s="231"/>
      <c r="E56" s="232"/>
      <c r="F56" s="6">
        <v>49</v>
      </c>
      <c r="G56" s="73">
        <f>G57+G60+G61</f>
        <v>10292727.08</v>
      </c>
      <c r="H56" s="74">
        <f>H57+H60+H61</f>
        <v>1001153665.9700001</v>
      </c>
      <c r="I56" s="72">
        <f t="shared" si="0"/>
        <v>1011446393.0500002</v>
      </c>
      <c r="J56" s="73">
        <f>J57+J60+J61</f>
        <v>17062318.77</v>
      </c>
      <c r="K56" s="74">
        <f>K57+K60+K61</f>
        <v>1044603747.51</v>
      </c>
      <c r="L56" s="72">
        <f t="shared" si="1"/>
        <v>1061666066.28</v>
      </c>
    </row>
    <row r="57" spans="1:12" ht="12.75">
      <c r="A57" s="233" t="s">
        <v>169</v>
      </c>
      <c r="B57" s="234"/>
      <c r="C57" s="234"/>
      <c r="D57" s="231"/>
      <c r="E57" s="232"/>
      <c r="F57" s="6">
        <v>50</v>
      </c>
      <c r="G57" s="73">
        <f>G58+G59</f>
        <v>162077.24</v>
      </c>
      <c r="H57" s="74">
        <f>H58+H59</f>
        <v>681383907.7200001</v>
      </c>
      <c r="I57" s="72">
        <f>SUM(G57:H57)</f>
        <v>681545984.9600002</v>
      </c>
      <c r="J57" s="73">
        <f>J58+J59</f>
        <v>258452.97</v>
      </c>
      <c r="K57" s="74">
        <f>K58+K59</f>
        <v>630751298.6999999</v>
      </c>
      <c r="L57" s="72">
        <f>SUM(J57:K57)</f>
        <v>631009751.67</v>
      </c>
    </row>
    <row r="58" spans="1:12" ht="12.75">
      <c r="A58" s="230" t="s">
        <v>288</v>
      </c>
      <c r="B58" s="231"/>
      <c r="C58" s="231"/>
      <c r="D58" s="231"/>
      <c r="E58" s="232"/>
      <c r="F58" s="6">
        <v>51</v>
      </c>
      <c r="G58" s="70">
        <v>118331.33</v>
      </c>
      <c r="H58" s="71">
        <v>673981678.5100001</v>
      </c>
      <c r="I58" s="72">
        <f t="shared" si="0"/>
        <v>674100009.8400002</v>
      </c>
      <c r="J58" s="70">
        <v>163404.91</v>
      </c>
      <c r="K58" s="71">
        <v>625452226.27</v>
      </c>
      <c r="L58" s="72">
        <f t="shared" si="1"/>
        <v>625615631.18</v>
      </c>
    </row>
    <row r="59" spans="1:12" ht="12.75">
      <c r="A59" s="230" t="s">
        <v>271</v>
      </c>
      <c r="B59" s="231"/>
      <c r="C59" s="231"/>
      <c r="D59" s="231"/>
      <c r="E59" s="232"/>
      <c r="F59" s="6">
        <v>52</v>
      </c>
      <c r="G59" s="70">
        <v>43745.91</v>
      </c>
      <c r="H59" s="71">
        <v>7402229.21</v>
      </c>
      <c r="I59" s="72">
        <f t="shared" si="0"/>
        <v>7445975.12</v>
      </c>
      <c r="J59" s="70">
        <v>95048.06</v>
      </c>
      <c r="K59" s="71">
        <v>5299072.43</v>
      </c>
      <c r="L59" s="72">
        <f t="shared" si="1"/>
        <v>5394120.489999999</v>
      </c>
    </row>
    <row r="60" spans="1:12" ht="12.75">
      <c r="A60" s="233" t="s">
        <v>272</v>
      </c>
      <c r="B60" s="234"/>
      <c r="C60" s="234"/>
      <c r="D60" s="231"/>
      <c r="E60" s="232"/>
      <c r="F60" s="6">
        <v>53</v>
      </c>
      <c r="G60" s="70"/>
      <c r="H60" s="71">
        <v>61234874.75</v>
      </c>
      <c r="I60" s="72">
        <f t="shared" si="0"/>
        <v>61234874.75</v>
      </c>
      <c r="J60" s="70">
        <v>0</v>
      </c>
      <c r="K60" s="71">
        <v>58005866.14</v>
      </c>
      <c r="L60" s="72">
        <f t="shared" si="1"/>
        <v>58005866.14</v>
      </c>
    </row>
    <row r="61" spans="1:12" ht="12.75">
      <c r="A61" s="233" t="s">
        <v>170</v>
      </c>
      <c r="B61" s="234"/>
      <c r="C61" s="234"/>
      <c r="D61" s="231"/>
      <c r="E61" s="232"/>
      <c r="F61" s="6">
        <v>54</v>
      </c>
      <c r="G61" s="73">
        <f>SUM(G62:G64)</f>
        <v>10130649.84</v>
      </c>
      <c r="H61" s="74">
        <f>SUM(H62:H64)</f>
        <v>258534883.5</v>
      </c>
      <c r="I61" s="72">
        <f t="shared" si="0"/>
        <v>268665533.34</v>
      </c>
      <c r="J61" s="73">
        <f>SUM(J62:J64)</f>
        <v>16803865.8</v>
      </c>
      <c r="K61" s="74">
        <f>SUM(K62:K64)</f>
        <v>355846582.6700001</v>
      </c>
      <c r="L61" s="72">
        <f t="shared" si="1"/>
        <v>372650448.4700001</v>
      </c>
    </row>
    <row r="62" spans="1:12" ht="12.75">
      <c r="A62" s="230" t="s">
        <v>282</v>
      </c>
      <c r="B62" s="231"/>
      <c r="C62" s="231"/>
      <c r="D62" s="231"/>
      <c r="E62" s="232"/>
      <c r="F62" s="6">
        <v>55</v>
      </c>
      <c r="G62" s="70">
        <v>0</v>
      </c>
      <c r="H62" s="71">
        <v>29563633.400000002</v>
      </c>
      <c r="I62" s="72">
        <f t="shared" si="0"/>
        <v>29563633.400000002</v>
      </c>
      <c r="J62" s="70">
        <v>0</v>
      </c>
      <c r="K62" s="71">
        <v>182126367.70000002</v>
      </c>
      <c r="L62" s="72">
        <f t="shared" si="1"/>
        <v>182126367.70000002</v>
      </c>
    </row>
    <row r="63" spans="1:12" ht="12.75">
      <c r="A63" s="230" t="s">
        <v>283</v>
      </c>
      <c r="B63" s="231"/>
      <c r="C63" s="231"/>
      <c r="D63" s="231"/>
      <c r="E63" s="232"/>
      <c r="F63" s="6">
        <v>56</v>
      </c>
      <c r="G63" s="70">
        <v>3943027.89</v>
      </c>
      <c r="H63" s="71">
        <v>13160606.1</v>
      </c>
      <c r="I63" s="72">
        <f t="shared" si="0"/>
        <v>17103633.99</v>
      </c>
      <c r="J63" s="70">
        <v>2443023.0700000003</v>
      </c>
      <c r="K63" s="71">
        <v>10154492.399999999</v>
      </c>
      <c r="L63" s="72">
        <f t="shared" si="1"/>
        <v>12597515.469999999</v>
      </c>
    </row>
    <row r="64" spans="1:12" ht="12.75">
      <c r="A64" s="230" t="s">
        <v>335</v>
      </c>
      <c r="B64" s="231"/>
      <c r="C64" s="231"/>
      <c r="D64" s="231"/>
      <c r="E64" s="232"/>
      <c r="F64" s="6">
        <v>57</v>
      </c>
      <c r="G64" s="70">
        <v>6187621.949999999</v>
      </c>
      <c r="H64" s="71">
        <v>215810644</v>
      </c>
      <c r="I64" s="72">
        <f t="shared" si="0"/>
        <v>221998265.95</v>
      </c>
      <c r="J64" s="70">
        <v>14360842.73</v>
      </c>
      <c r="K64" s="71">
        <v>163565722.57000002</v>
      </c>
      <c r="L64" s="72">
        <f t="shared" si="1"/>
        <v>177926565.3</v>
      </c>
    </row>
    <row r="65" spans="1:12" ht="12.75">
      <c r="A65" s="233" t="s">
        <v>171</v>
      </c>
      <c r="B65" s="234"/>
      <c r="C65" s="234"/>
      <c r="D65" s="231"/>
      <c r="E65" s="232"/>
      <c r="F65" s="6">
        <v>58</v>
      </c>
      <c r="G65" s="73">
        <f>G66+G70+G71</f>
        <v>6117245.800000001</v>
      </c>
      <c r="H65" s="74">
        <f>H66+H70+H71</f>
        <v>88539541.49999999</v>
      </c>
      <c r="I65" s="72">
        <f t="shared" si="0"/>
        <v>94656787.29999998</v>
      </c>
      <c r="J65" s="73">
        <f>J66+J70+J71</f>
        <v>16931532.389999997</v>
      </c>
      <c r="K65" s="74">
        <f>K66+K70+K71</f>
        <v>102800201.57000002</v>
      </c>
      <c r="L65" s="72">
        <f t="shared" si="1"/>
        <v>119731733.96000002</v>
      </c>
    </row>
    <row r="66" spans="1:12" ht="12.75">
      <c r="A66" s="233" t="s">
        <v>172</v>
      </c>
      <c r="B66" s="234"/>
      <c r="C66" s="234"/>
      <c r="D66" s="231"/>
      <c r="E66" s="232"/>
      <c r="F66" s="6">
        <v>59</v>
      </c>
      <c r="G66" s="73">
        <f>SUM(G67:G69)</f>
        <v>6052921.120000001</v>
      </c>
      <c r="H66" s="74">
        <f>SUM(H67:H69)</f>
        <v>75750039.79999998</v>
      </c>
      <c r="I66" s="72">
        <f t="shared" si="0"/>
        <v>81802960.91999999</v>
      </c>
      <c r="J66" s="73">
        <f>SUM(J67:J69)</f>
        <v>16866137.74</v>
      </c>
      <c r="K66" s="74">
        <f>SUM(K67:K69)</f>
        <v>90690425.50000001</v>
      </c>
      <c r="L66" s="72">
        <f t="shared" si="1"/>
        <v>107556563.24000001</v>
      </c>
    </row>
    <row r="67" spans="1:12" ht="12.75">
      <c r="A67" s="230" t="s">
        <v>336</v>
      </c>
      <c r="B67" s="231"/>
      <c r="C67" s="231"/>
      <c r="D67" s="231"/>
      <c r="E67" s="232"/>
      <c r="F67" s="6">
        <v>60</v>
      </c>
      <c r="G67" s="70">
        <v>3918390.3500000006</v>
      </c>
      <c r="H67" s="71">
        <v>75407244.60999998</v>
      </c>
      <c r="I67" s="72">
        <f t="shared" si="0"/>
        <v>79325634.95999998</v>
      </c>
      <c r="J67" s="70">
        <v>3257156.8499999996</v>
      </c>
      <c r="K67" s="71">
        <v>90374614.96000001</v>
      </c>
      <c r="L67" s="72">
        <f t="shared" si="1"/>
        <v>93631771.81</v>
      </c>
    </row>
    <row r="68" spans="1:12" ht="12.75">
      <c r="A68" s="230" t="s">
        <v>337</v>
      </c>
      <c r="B68" s="231"/>
      <c r="C68" s="231"/>
      <c r="D68" s="231"/>
      <c r="E68" s="232"/>
      <c r="F68" s="6">
        <v>61</v>
      </c>
      <c r="G68" s="70">
        <v>2127972.91</v>
      </c>
      <c r="H68" s="71">
        <v>0</v>
      </c>
      <c r="I68" s="72">
        <f t="shared" si="0"/>
        <v>2127972.91</v>
      </c>
      <c r="J68" s="70">
        <v>13605574.99</v>
      </c>
      <c r="K68" s="71">
        <v>9998</v>
      </c>
      <c r="L68" s="72">
        <f t="shared" si="1"/>
        <v>13615572.99</v>
      </c>
    </row>
    <row r="69" spans="1:12" ht="12.75">
      <c r="A69" s="230" t="s">
        <v>338</v>
      </c>
      <c r="B69" s="231"/>
      <c r="C69" s="231"/>
      <c r="D69" s="231"/>
      <c r="E69" s="232"/>
      <c r="F69" s="6">
        <v>62</v>
      </c>
      <c r="G69" s="70">
        <v>6557.860000000001</v>
      </c>
      <c r="H69" s="71">
        <v>342795.19</v>
      </c>
      <c r="I69" s="72">
        <f t="shared" si="0"/>
        <v>349353.05</v>
      </c>
      <c r="J69" s="70">
        <v>3405.9</v>
      </c>
      <c r="K69" s="71">
        <v>305812.54000000004</v>
      </c>
      <c r="L69" s="72">
        <f t="shared" si="1"/>
        <v>309218.44000000006</v>
      </c>
    </row>
    <row r="70" spans="1:12" ht="12.75">
      <c r="A70" s="233" t="s">
        <v>339</v>
      </c>
      <c r="B70" s="234"/>
      <c r="C70" s="234"/>
      <c r="D70" s="231"/>
      <c r="E70" s="232"/>
      <c r="F70" s="6">
        <v>63</v>
      </c>
      <c r="G70" s="70"/>
      <c r="H70" s="71"/>
      <c r="I70" s="72">
        <f t="shared" si="0"/>
        <v>0</v>
      </c>
      <c r="J70" s="70"/>
      <c r="K70" s="71"/>
      <c r="L70" s="72">
        <f t="shared" si="1"/>
        <v>0</v>
      </c>
    </row>
    <row r="71" spans="1:12" ht="12.75">
      <c r="A71" s="233" t="s">
        <v>340</v>
      </c>
      <c r="B71" s="234"/>
      <c r="C71" s="234"/>
      <c r="D71" s="231"/>
      <c r="E71" s="232"/>
      <c r="F71" s="6">
        <v>64</v>
      </c>
      <c r="G71" s="70">
        <v>64324.68</v>
      </c>
      <c r="H71" s="71">
        <v>12789501.7</v>
      </c>
      <c r="I71" s="72">
        <f t="shared" si="0"/>
        <v>12853826.379999999</v>
      </c>
      <c r="J71" s="70">
        <v>65394.65</v>
      </c>
      <c r="K71" s="71">
        <v>12109776.07</v>
      </c>
      <c r="L71" s="72">
        <f t="shared" si="1"/>
        <v>12175170.72</v>
      </c>
    </row>
    <row r="72" spans="1:12" ht="24.75" customHeight="1">
      <c r="A72" s="233" t="s">
        <v>173</v>
      </c>
      <c r="B72" s="234"/>
      <c r="C72" s="234"/>
      <c r="D72" s="231"/>
      <c r="E72" s="232"/>
      <c r="F72" s="6">
        <v>65</v>
      </c>
      <c r="G72" s="73">
        <f>SUM(G73:G75)</f>
        <v>22259901.61</v>
      </c>
      <c r="H72" s="74">
        <f>SUM(H73:H75)</f>
        <v>59037497.900000006</v>
      </c>
      <c r="I72" s="72">
        <f t="shared" si="0"/>
        <v>81297399.51</v>
      </c>
      <c r="J72" s="73">
        <f>SUM(J73:J75)</f>
        <v>27499639.869999997</v>
      </c>
      <c r="K72" s="74">
        <f>SUM(K73:K75)</f>
        <v>64877006.129999995</v>
      </c>
      <c r="L72" s="72">
        <f t="shared" si="1"/>
        <v>92376646</v>
      </c>
    </row>
    <row r="73" spans="1:12" ht="12.75">
      <c r="A73" s="230" t="s">
        <v>341</v>
      </c>
      <c r="B73" s="231"/>
      <c r="C73" s="231"/>
      <c r="D73" s="231"/>
      <c r="E73" s="232"/>
      <c r="F73" s="6">
        <v>66</v>
      </c>
      <c r="G73" s="70">
        <v>22185161.06</v>
      </c>
      <c r="H73" s="71">
        <v>16024051.670000002</v>
      </c>
      <c r="I73" s="72">
        <f>SUM(G73:H73)</f>
        <v>38209212.730000004</v>
      </c>
      <c r="J73" s="70">
        <v>27258054.88</v>
      </c>
      <c r="K73" s="71">
        <v>18984354.19</v>
      </c>
      <c r="L73" s="72">
        <f>SUM(J73:K73)</f>
        <v>46242409.07</v>
      </c>
    </row>
    <row r="74" spans="1:12" ht="12.75">
      <c r="A74" s="230" t="s">
        <v>342</v>
      </c>
      <c r="B74" s="231"/>
      <c r="C74" s="231"/>
      <c r="D74" s="231"/>
      <c r="E74" s="232"/>
      <c r="F74" s="6">
        <v>67</v>
      </c>
      <c r="G74" s="70">
        <v>0</v>
      </c>
      <c r="H74" s="71">
        <v>20454676.5</v>
      </c>
      <c r="I74" s="72">
        <f>SUM(G74:H74)</f>
        <v>20454676.5</v>
      </c>
      <c r="J74" s="70">
        <v>0</v>
      </c>
      <c r="K74" s="71">
        <v>21079984.269999996</v>
      </c>
      <c r="L74" s="72">
        <f>SUM(J74:K74)</f>
        <v>21079984.269999996</v>
      </c>
    </row>
    <row r="75" spans="1:12" ht="12.75">
      <c r="A75" s="230" t="s">
        <v>352</v>
      </c>
      <c r="B75" s="231"/>
      <c r="C75" s="231"/>
      <c r="D75" s="231"/>
      <c r="E75" s="232"/>
      <c r="F75" s="6">
        <v>68</v>
      </c>
      <c r="G75" s="70">
        <v>74740.55</v>
      </c>
      <c r="H75" s="71">
        <v>22558769.73</v>
      </c>
      <c r="I75" s="72">
        <f>SUM(G75:H75)</f>
        <v>22633510.28</v>
      </c>
      <c r="J75" s="70">
        <v>241584.99</v>
      </c>
      <c r="K75" s="71">
        <v>24812667.67</v>
      </c>
      <c r="L75" s="72">
        <f>SUM(J75:K75)</f>
        <v>25054252.66</v>
      </c>
    </row>
    <row r="76" spans="1:12" ht="12.75">
      <c r="A76" s="233" t="s">
        <v>174</v>
      </c>
      <c r="B76" s="234"/>
      <c r="C76" s="234"/>
      <c r="D76" s="231"/>
      <c r="E76" s="232"/>
      <c r="F76" s="6">
        <v>69</v>
      </c>
      <c r="G76" s="73">
        <f>G8+G11+G14+G18+G44+G45+G53+G56+G65+G72</f>
        <v>2168267651.35</v>
      </c>
      <c r="H76" s="74">
        <f>H8+H11+H14+H18+H44+H45+H53+H56+H65+H72</f>
        <v>6883843174.159999</v>
      </c>
      <c r="I76" s="72">
        <f>SUM(G76:H76)</f>
        <v>9052110825.509998</v>
      </c>
      <c r="J76" s="73">
        <f>J8+J11+J14+J18+J44+J45+J53+J56+J65+J72</f>
        <v>2314291651.6300006</v>
      </c>
      <c r="K76" s="74">
        <f>K8+K11+K14+K18+K44+K45+K53+K56+K65+K72</f>
        <v>7093319258.360001</v>
      </c>
      <c r="L76" s="72">
        <f>SUM(J76:K76)</f>
        <v>9407610909.990002</v>
      </c>
    </row>
    <row r="77" spans="1:12" ht="12.75">
      <c r="A77" s="236" t="s">
        <v>33</v>
      </c>
      <c r="B77" s="237"/>
      <c r="C77" s="237"/>
      <c r="D77" s="239"/>
      <c r="E77" s="246"/>
      <c r="F77" s="7">
        <v>70</v>
      </c>
      <c r="G77" s="76"/>
      <c r="H77" s="77">
        <v>734133072</v>
      </c>
      <c r="I77" s="78">
        <f>SUM(G77:H77)</f>
        <v>734133072</v>
      </c>
      <c r="J77" s="76">
        <v>3437459.95</v>
      </c>
      <c r="K77" s="77">
        <v>1116205487.5900002</v>
      </c>
      <c r="L77" s="78">
        <f>SUM(J77:K77)</f>
        <v>1119642947.5400002</v>
      </c>
    </row>
    <row r="78" spans="1:12" ht="12.75">
      <c r="A78" s="247" t="s">
        <v>221</v>
      </c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9"/>
    </row>
    <row r="79" spans="1:12" ht="12.75">
      <c r="A79" s="244" t="s">
        <v>175</v>
      </c>
      <c r="B79" s="250"/>
      <c r="C79" s="250"/>
      <c r="D79" s="245"/>
      <c r="E79" s="251"/>
      <c r="F79" s="5">
        <v>71</v>
      </c>
      <c r="G79" s="67">
        <f>G80+G84+G85+G89+G93+G96</f>
        <v>121188228.52000001</v>
      </c>
      <c r="H79" s="68">
        <f>H80+H84+H85+H89+H93+H96</f>
        <v>1837865704.32</v>
      </c>
      <c r="I79" s="69">
        <f>SUM(G79:H79)</f>
        <v>1959053932.84</v>
      </c>
      <c r="J79" s="67">
        <f>J80+J84+J85+J89+J93+J96</f>
        <v>131910816.03999999</v>
      </c>
      <c r="K79" s="68">
        <f>K80+K84+K85+K89+K93+K96</f>
        <v>1889752925.95</v>
      </c>
      <c r="L79" s="69">
        <f>SUM(J79:K79)</f>
        <v>2021663741.99</v>
      </c>
    </row>
    <row r="80" spans="1:12" ht="12.75">
      <c r="A80" s="233" t="s">
        <v>176</v>
      </c>
      <c r="B80" s="234"/>
      <c r="C80" s="234"/>
      <c r="D80" s="231"/>
      <c r="E80" s="232"/>
      <c r="F80" s="6">
        <v>72</v>
      </c>
      <c r="G80" s="73">
        <f>SUM(G81:G83)</f>
        <v>44288720.019999996</v>
      </c>
      <c r="H80" s="74">
        <f>SUM(H81:H83)</f>
        <v>398598480.3700001</v>
      </c>
      <c r="I80" s="72">
        <f aca="true" t="shared" si="2" ref="I80:I128">SUM(G80:H80)</f>
        <v>442887200.3900001</v>
      </c>
      <c r="J80" s="73">
        <f>SUM(J81:J83)</f>
        <v>44288719.93000001</v>
      </c>
      <c r="K80" s="74">
        <f>SUM(K81:K83)</f>
        <v>398598479.91999996</v>
      </c>
      <c r="L80" s="72">
        <f aca="true" t="shared" si="3" ref="L80:L128">SUM(J80:K80)</f>
        <v>442887199.84999996</v>
      </c>
    </row>
    <row r="81" spans="1:12" ht="12.75">
      <c r="A81" s="230" t="s">
        <v>34</v>
      </c>
      <c r="B81" s="231"/>
      <c r="C81" s="231"/>
      <c r="D81" s="231"/>
      <c r="E81" s="232"/>
      <c r="F81" s="6">
        <v>73</v>
      </c>
      <c r="G81" s="70">
        <v>44288720.019999996</v>
      </c>
      <c r="H81" s="71">
        <v>386348480.3700001</v>
      </c>
      <c r="I81" s="72">
        <f t="shared" si="2"/>
        <v>430637200.3900001</v>
      </c>
      <c r="J81" s="70">
        <v>44288719.93000001</v>
      </c>
      <c r="K81" s="71">
        <v>386348479.91999996</v>
      </c>
      <c r="L81" s="72">
        <f t="shared" si="3"/>
        <v>430637199.84999996</v>
      </c>
    </row>
    <row r="82" spans="1:12" ht="12.75">
      <c r="A82" s="230" t="s">
        <v>35</v>
      </c>
      <c r="B82" s="231"/>
      <c r="C82" s="231"/>
      <c r="D82" s="231"/>
      <c r="E82" s="232"/>
      <c r="F82" s="6">
        <v>74</v>
      </c>
      <c r="G82" s="70">
        <v>0</v>
      </c>
      <c r="H82" s="71">
        <v>12250000</v>
      </c>
      <c r="I82" s="72">
        <f t="shared" si="2"/>
        <v>12250000</v>
      </c>
      <c r="J82" s="70">
        <v>0</v>
      </c>
      <c r="K82" s="71">
        <v>12250000</v>
      </c>
      <c r="L82" s="72">
        <f t="shared" si="3"/>
        <v>12250000</v>
      </c>
    </row>
    <row r="83" spans="1:12" ht="12.75">
      <c r="A83" s="230" t="s">
        <v>36</v>
      </c>
      <c r="B83" s="231"/>
      <c r="C83" s="231"/>
      <c r="D83" s="231"/>
      <c r="E83" s="232"/>
      <c r="F83" s="6">
        <v>75</v>
      </c>
      <c r="G83" s="70"/>
      <c r="H83" s="71"/>
      <c r="I83" s="72">
        <f t="shared" si="2"/>
        <v>0</v>
      </c>
      <c r="J83" s="70">
        <v>0</v>
      </c>
      <c r="K83" s="71">
        <v>0</v>
      </c>
      <c r="L83" s="72">
        <f t="shared" si="3"/>
        <v>0</v>
      </c>
    </row>
    <row r="84" spans="1:12" ht="12.75">
      <c r="A84" s="233" t="s">
        <v>37</v>
      </c>
      <c r="B84" s="234"/>
      <c r="C84" s="234"/>
      <c r="D84" s="231"/>
      <c r="E84" s="232"/>
      <c r="F84" s="6">
        <v>76</v>
      </c>
      <c r="G84" s="70"/>
      <c r="H84" s="71"/>
      <c r="I84" s="72">
        <f t="shared" si="2"/>
        <v>0</v>
      </c>
      <c r="J84" s="70"/>
      <c r="K84" s="71"/>
      <c r="L84" s="72">
        <f t="shared" si="3"/>
        <v>0</v>
      </c>
    </row>
    <row r="85" spans="1:12" ht="12.75">
      <c r="A85" s="233" t="s">
        <v>177</v>
      </c>
      <c r="B85" s="234"/>
      <c r="C85" s="234"/>
      <c r="D85" s="231"/>
      <c r="E85" s="232"/>
      <c r="F85" s="6">
        <v>77</v>
      </c>
      <c r="G85" s="73">
        <f>SUM(G86:G88)</f>
        <v>-15718730.41</v>
      </c>
      <c r="H85" s="74">
        <f>SUM(H86:H88)</f>
        <v>512712439.59999996</v>
      </c>
      <c r="I85" s="72">
        <f t="shared" si="2"/>
        <v>496993709.18999994</v>
      </c>
      <c r="J85" s="73">
        <f>SUM(J86:J88)</f>
        <v>-16501899.59</v>
      </c>
      <c r="K85" s="74">
        <f>SUM(K86:K88)</f>
        <v>473105188.89</v>
      </c>
      <c r="L85" s="72">
        <f t="shared" si="3"/>
        <v>456603289.3</v>
      </c>
    </row>
    <row r="86" spans="1:12" ht="12.75">
      <c r="A86" s="230" t="s">
        <v>38</v>
      </c>
      <c r="B86" s="231"/>
      <c r="C86" s="231"/>
      <c r="D86" s="231"/>
      <c r="E86" s="232"/>
      <c r="F86" s="6">
        <v>78</v>
      </c>
      <c r="G86" s="70">
        <v>-64994.14</v>
      </c>
      <c r="H86" s="71">
        <v>520883394.81</v>
      </c>
      <c r="I86" s="72">
        <f t="shared" si="2"/>
        <v>520818400.67</v>
      </c>
      <c r="J86" s="70">
        <v>-65126.229999999996</v>
      </c>
      <c r="K86" s="71">
        <v>516751003.46999997</v>
      </c>
      <c r="L86" s="72">
        <f t="shared" si="3"/>
        <v>516685877.23999995</v>
      </c>
    </row>
    <row r="87" spans="1:12" ht="12.75">
      <c r="A87" s="230" t="s">
        <v>39</v>
      </c>
      <c r="B87" s="231"/>
      <c r="C87" s="231"/>
      <c r="D87" s="231"/>
      <c r="E87" s="232"/>
      <c r="F87" s="6">
        <v>79</v>
      </c>
      <c r="G87" s="70">
        <v>-15653736.27</v>
      </c>
      <c r="H87" s="71">
        <v>-15000350.159999998</v>
      </c>
      <c r="I87" s="72">
        <f t="shared" si="2"/>
        <v>-30654086.43</v>
      </c>
      <c r="J87" s="70">
        <v>-16436773.36</v>
      </c>
      <c r="K87" s="71">
        <v>-50652369.06999999</v>
      </c>
      <c r="L87" s="72">
        <f t="shared" si="3"/>
        <v>-67089142.42999999</v>
      </c>
    </row>
    <row r="88" spans="1:12" ht="12.75">
      <c r="A88" s="230" t="s">
        <v>40</v>
      </c>
      <c r="B88" s="231"/>
      <c r="C88" s="231"/>
      <c r="D88" s="231"/>
      <c r="E88" s="232"/>
      <c r="F88" s="6">
        <v>80</v>
      </c>
      <c r="G88" s="70">
        <v>0</v>
      </c>
      <c r="H88" s="71">
        <v>6829394.95</v>
      </c>
      <c r="I88" s="72">
        <f t="shared" si="2"/>
        <v>6829394.95</v>
      </c>
      <c r="J88" s="70">
        <v>0</v>
      </c>
      <c r="K88" s="71">
        <v>7006554.49</v>
      </c>
      <c r="L88" s="72">
        <f t="shared" si="3"/>
        <v>7006554.49</v>
      </c>
    </row>
    <row r="89" spans="1:12" ht="12.75">
      <c r="A89" s="233" t="s">
        <v>178</v>
      </c>
      <c r="B89" s="234"/>
      <c r="C89" s="234"/>
      <c r="D89" s="231"/>
      <c r="E89" s="232"/>
      <c r="F89" s="6">
        <v>81</v>
      </c>
      <c r="G89" s="73">
        <f>SUM(G90:G92)</f>
        <v>78314936.04</v>
      </c>
      <c r="H89" s="74">
        <f>SUM(H90:H92)</f>
        <v>378151842.82</v>
      </c>
      <c r="I89" s="72">
        <f t="shared" si="2"/>
        <v>456466778.86</v>
      </c>
      <c r="J89" s="73">
        <f>SUM(J90:J92)</f>
        <v>79651090.1</v>
      </c>
      <c r="K89" s="74">
        <f>SUM(K90:K92)</f>
        <v>399432378.32</v>
      </c>
      <c r="L89" s="72">
        <f t="shared" si="3"/>
        <v>479083468.41999996</v>
      </c>
    </row>
    <row r="90" spans="1:12" ht="12.75">
      <c r="A90" s="230" t="s">
        <v>41</v>
      </c>
      <c r="B90" s="231"/>
      <c r="C90" s="231"/>
      <c r="D90" s="231"/>
      <c r="E90" s="232"/>
      <c r="F90" s="6">
        <v>82</v>
      </c>
      <c r="G90" s="70">
        <v>489554.2599999998</v>
      </c>
      <c r="H90" s="71">
        <v>19152617.010000005</v>
      </c>
      <c r="I90" s="72">
        <f t="shared" si="2"/>
        <v>19642171.270000003</v>
      </c>
      <c r="J90" s="70">
        <v>721929</v>
      </c>
      <c r="K90" s="71">
        <v>22853579.47</v>
      </c>
      <c r="L90" s="72">
        <f t="shared" si="3"/>
        <v>23575508.47</v>
      </c>
    </row>
    <row r="91" spans="1:12" ht="12.75">
      <c r="A91" s="230" t="s">
        <v>42</v>
      </c>
      <c r="B91" s="231"/>
      <c r="C91" s="231"/>
      <c r="D91" s="231"/>
      <c r="E91" s="232"/>
      <c r="F91" s="6">
        <v>83</v>
      </c>
      <c r="G91" s="70">
        <v>2325381.7800000003</v>
      </c>
      <c r="H91" s="71">
        <v>92288398.25999999</v>
      </c>
      <c r="I91" s="72">
        <f t="shared" si="2"/>
        <v>94613780.03999999</v>
      </c>
      <c r="J91" s="70">
        <v>3429161.0999999996</v>
      </c>
      <c r="K91" s="71">
        <v>109867971.35</v>
      </c>
      <c r="L91" s="72">
        <f t="shared" si="3"/>
        <v>113297132.44999999</v>
      </c>
    </row>
    <row r="92" spans="1:12" ht="12.75">
      <c r="A92" s="230" t="s">
        <v>43</v>
      </c>
      <c r="B92" s="231"/>
      <c r="C92" s="231"/>
      <c r="D92" s="231"/>
      <c r="E92" s="232"/>
      <c r="F92" s="6">
        <v>84</v>
      </c>
      <c r="G92" s="70">
        <v>75500000</v>
      </c>
      <c r="H92" s="71">
        <v>266710827.55</v>
      </c>
      <c r="I92" s="72">
        <f t="shared" si="2"/>
        <v>342210827.55</v>
      </c>
      <c r="J92" s="70">
        <v>75500000</v>
      </c>
      <c r="K92" s="71">
        <v>266710827.5</v>
      </c>
      <c r="L92" s="72">
        <f t="shared" si="3"/>
        <v>342210827.5</v>
      </c>
    </row>
    <row r="93" spans="1:12" ht="12.75">
      <c r="A93" s="233" t="s">
        <v>179</v>
      </c>
      <c r="B93" s="234"/>
      <c r="C93" s="234"/>
      <c r="D93" s="231"/>
      <c r="E93" s="232"/>
      <c r="F93" s="6">
        <v>85</v>
      </c>
      <c r="G93" s="73">
        <f>SUM(G94:G95)</f>
        <v>7517828</v>
      </c>
      <c r="H93" s="74">
        <f>SUM(H94:H95)</f>
        <v>448141312</v>
      </c>
      <c r="I93" s="72">
        <f t="shared" si="2"/>
        <v>455659140</v>
      </c>
      <c r="J93" s="73">
        <f>SUM(J94:J95)</f>
        <v>11873546</v>
      </c>
      <c r="K93" s="74">
        <f>SUM(K94:K95)</f>
        <v>524688118.65999997</v>
      </c>
      <c r="L93" s="72">
        <f t="shared" si="3"/>
        <v>536561664.65999997</v>
      </c>
    </row>
    <row r="94" spans="1:12" ht="12.75">
      <c r="A94" s="230" t="s">
        <v>4</v>
      </c>
      <c r="B94" s="231"/>
      <c r="C94" s="231"/>
      <c r="D94" s="231"/>
      <c r="E94" s="232"/>
      <c r="F94" s="6">
        <v>86</v>
      </c>
      <c r="G94" s="70">
        <v>7517828</v>
      </c>
      <c r="H94" s="71">
        <v>448141312</v>
      </c>
      <c r="I94" s="72">
        <f t="shared" si="2"/>
        <v>455659140</v>
      </c>
      <c r="J94" s="70">
        <v>11873546</v>
      </c>
      <c r="K94" s="71">
        <v>524688119</v>
      </c>
      <c r="L94" s="72">
        <f t="shared" si="3"/>
        <v>536561665</v>
      </c>
    </row>
    <row r="95" spans="1:12" ht="12.75">
      <c r="A95" s="230" t="s">
        <v>232</v>
      </c>
      <c r="B95" s="231"/>
      <c r="C95" s="231"/>
      <c r="D95" s="231"/>
      <c r="E95" s="232"/>
      <c r="F95" s="6">
        <v>87</v>
      </c>
      <c r="G95" s="70"/>
      <c r="H95" s="71"/>
      <c r="I95" s="72">
        <f t="shared" si="2"/>
        <v>0</v>
      </c>
      <c r="J95" s="70">
        <v>0</v>
      </c>
      <c r="K95" s="71">
        <v>-0.3400000035762787</v>
      </c>
      <c r="L95" s="72">
        <f t="shared" si="3"/>
        <v>-0.3400000035762787</v>
      </c>
    </row>
    <row r="96" spans="1:12" ht="12.75">
      <c r="A96" s="233" t="s">
        <v>180</v>
      </c>
      <c r="B96" s="234"/>
      <c r="C96" s="234"/>
      <c r="D96" s="231"/>
      <c r="E96" s="232"/>
      <c r="F96" s="6">
        <v>88</v>
      </c>
      <c r="G96" s="73">
        <f>SUM(G97:G98)</f>
        <v>6785474.87</v>
      </c>
      <c r="H96" s="74">
        <f>SUM(H97:H98)</f>
        <v>100261629.53</v>
      </c>
      <c r="I96" s="72">
        <f t="shared" si="2"/>
        <v>107047104.4</v>
      </c>
      <c r="J96" s="73">
        <f>SUM(J97:J98)</f>
        <v>12599359.6</v>
      </c>
      <c r="K96" s="74">
        <f>SUM(K97:K98)</f>
        <v>93928760.16</v>
      </c>
      <c r="L96" s="72">
        <f t="shared" si="3"/>
        <v>106528119.75999999</v>
      </c>
    </row>
    <row r="97" spans="1:12" ht="12.75">
      <c r="A97" s="230" t="s">
        <v>233</v>
      </c>
      <c r="B97" s="231"/>
      <c r="C97" s="231"/>
      <c r="D97" s="231"/>
      <c r="E97" s="232"/>
      <c r="F97" s="6">
        <v>89</v>
      </c>
      <c r="G97" s="70">
        <v>6785474.87</v>
      </c>
      <c r="H97" s="71">
        <v>100261629.53</v>
      </c>
      <c r="I97" s="72">
        <f t="shared" si="2"/>
        <v>107047104.4</v>
      </c>
      <c r="J97" s="70">
        <v>12599359.6</v>
      </c>
      <c r="K97" s="71">
        <v>93928760.49</v>
      </c>
      <c r="L97" s="72">
        <f t="shared" si="3"/>
        <v>106528120.08999999</v>
      </c>
    </row>
    <row r="98" spans="1:12" ht="12.75">
      <c r="A98" s="230" t="s">
        <v>289</v>
      </c>
      <c r="B98" s="231"/>
      <c r="C98" s="231"/>
      <c r="D98" s="231"/>
      <c r="E98" s="232"/>
      <c r="F98" s="6">
        <v>90</v>
      </c>
      <c r="G98" s="70"/>
      <c r="H98" s="71"/>
      <c r="I98" s="72">
        <f t="shared" si="2"/>
        <v>0</v>
      </c>
      <c r="J98" s="70">
        <v>0</v>
      </c>
      <c r="K98" s="71">
        <v>-0.3300000000745058</v>
      </c>
      <c r="L98" s="72">
        <f t="shared" si="3"/>
        <v>-0.3300000000745058</v>
      </c>
    </row>
    <row r="99" spans="1:12" ht="12.75">
      <c r="A99" s="233" t="s">
        <v>407</v>
      </c>
      <c r="B99" s="234"/>
      <c r="C99" s="234"/>
      <c r="D99" s="231"/>
      <c r="E99" s="232"/>
      <c r="F99" s="6">
        <v>91</v>
      </c>
      <c r="G99" s="70">
        <v>7791231</v>
      </c>
      <c r="H99" s="71">
        <v>67654463.06</v>
      </c>
      <c r="I99" s="72">
        <f t="shared" si="2"/>
        <v>75445694.06</v>
      </c>
      <c r="J99" s="70">
        <v>8190518</v>
      </c>
      <c r="K99" s="71">
        <v>69572463.12</v>
      </c>
      <c r="L99" s="72">
        <f t="shared" si="3"/>
        <v>77762981.12</v>
      </c>
    </row>
    <row r="100" spans="1:12" ht="12.75">
      <c r="A100" s="233" t="s">
        <v>181</v>
      </c>
      <c r="B100" s="234"/>
      <c r="C100" s="234"/>
      <c r="D100" s="231"/>
      <c r="E100" s="232"/>
      <c r="F100" s="6">
        <v>92</v>
      </c>
      <c r="G100" s="73">
        <f>SUM(G101:G106)</f>
        <v>1986686473.8600001</v>
      </c>
      <c r="H100" s="74">
        <f>SUM(H101:H106)</f>
        <v>4320732308.74</v>
      </c>
      <c r="I100" s="72">
        <f t="shared" si="2"/>
        <v>6307418782.6</v>
      </c>
      <c r="J100" s="73">
        <f>SUM(J101:J106)</f>
        <v>2105904329.9</v>
      </c>
      <c r="K100" s="74">
        <f>SUM(K101:K106)</f>
        <v>4233883328.59</v>
      </c>
      <c r="L100" s="72">
        <f t="shared" si="3"/>
        <v>6339787658.49</v>
      </c>
    </row>
    <row r="101" spans="1:12" ht="12.75">
      <c r="A101" s="230" t="s">
        <v>234</v>
      </c>
      <c r="B101" s="231"/>
      <c r="C101" s="231"/>
      <c r="D101" s="231"/>
      <c r="E101" s="232"/>
      <c r="F101" s="6">
        <v>93</v>
      </c>
      <c r="G101" s="70">
        <v>3929191.6399999997</v>
      </c>
      <c r="H101" s="71">
        <v>1114848550.0100002</v>
      </c>
      <c r="I101" s="72">
        <f t="shared" si="2"/>
        <v>1118777741.6500003</v>
      </c>
      <c r="J101" s="70">
        <v>3678793</v>
      </c>
      <c r="K101" s="71">
        <v>1090638279.9</v>
      </c>
      <c r="L101" s="72">
        <f t="shared" si="3"/>
        <v>1094317072.9</v>
      </c>
    </row>
    <row r="102" spans="1:12" ht="12.75">
      <c r="A102" s="230" t="s">
        <v>235</v>
      </c>
      <c r="B102" s="231"/>
      <c r="C102" s="231"/>
      <c r="D102" s="231"/>
      <c r="E102" s="232"/>
      <c r="F102" s="6">
        <v>94</v>
      </c>
      <c r="G102" s="70">
        <v>1945987780.82</v>
      </c>
      <c r="H102" s="71">
        <v>0</v>
      </c>
      <c r="I102" s="72">
        <f t="shared" si="2"/>
        <v>1945987780.82</v>
      </c>
      <c r="J102" s="70">
        <v>2068933898.72</v>
      </c>
      <c r="K102" s="71">
        <v>0</v>
      </c>
      <c r="L102" s="72">
        <f t="shared" si="3"/>
        <v>2068933898.72</v>
      </c>
    </row>
    <row r="103" spans="1:12" ht="12.75">
      <c r="A103" s="230" t="s">
        <v>236</v>
      </c>
      <c r="B103" s="231"/>
      <c r="C103" s="231"/>
      <c r="D103" s="231"/>
      <c r="E103" s="232"/>
      <c r="F103" s="6">
        <v>95</v>
      </c>
      <c r="G103" s="70">
        <v>36769501.4</v>
      </c>
      <c r="H103" s="71">
        <v>3133643782.28</v>
      </c>
      <c r="I103" s="72">
        <f t="shared" si="2"/>
        <v>3170413283.6800003</v>
      </c>
      <c r="J103" s="70">
        <v>33291638.180000003</v>
      </c>
      <c r="K103" s="71">
        <v>3055379935.84</v>
      </c>
      <c r="L103" s="72">
        <f t="shared" si="3"/>
        <v>3088671574.02</v>
      </c>
    </row>
    <row r="104" spans="1:12" ht="19.5" customHeight="1">
      <c r="A104" s="230" t="s">
        <v>196</v>
      </c>
      <c r="B104" s="231"/>
      <c r="C104" s="231"/>
      <c r="D104" s="231"/>
      <c r="E104" s="232"/>
      <c r="F104" s="6">
        <v>96</v>
      </c>
      <c r="G104" s="70">
        <v>0</v>
      </c>
      <c r="H104" s="71">
        <v>5812976.45</v>
      </c>
      <c r="I104" s="72">
        <f t="shared" si="2"/>
        <v>5812976.45</v>
      </c>
      <c r="J104" s="70">
        <v>0</v>
      </c>
      <c r="K104" s="71">
        <v>4312512.85</v>
      </c>
      <c r="L104" s="72">
        <f t="shared" si="3"/>
        <v>4312512.85</v>
      </c>
    </row>
    <row r="105" spans="1:12" ht="12.75">
      <c r="A105" s="230" t="s">
        <v>290</v>
      </c>
      <c r="B105" s="231"/>
      <c r="C105" s="231"/>
      <c r="D105" s="231"/>
      <c r="E105" s="232"/>
      <c r="F105" s="6">
        <v>97</v>
      </c>
      <c r="G105" s="70">
        <v>0</v>
      </c>
      <c r="H105" s="71">
        <v>0</v>
      </c>
      <c r="I105" s="72">
        <f t="shared" si="2"/>
        <v>0</v>
      </c>
      <c r="J105" s="70">
        <v>0</v>
      </c>
      <c r="K105" s="71">
        <v>1725600</v>
      </c>
      <c r="L105" s="72">
        <f t="shared" si="3"/>
        <v>1725600</v>
      </c>
    </row>
    <row r="106" spans="1:12" ht="12.75">
      <c r="A106" s="230" t="s">
        <v>291</v>
      </c>
      <c r="B106" s="231"/>
      <c r="C106" s="231"/>
      <c r="D106" s="231"/>
      <c r="E106" s="232"/>
      <c r="F106" s="6">
        <v>98</v>
      </c>
      <c r="G106" s="70">
        <v>0</v>
      </c>
      <c r="H106" s="71">
        <v>66427000</v>
      </c>
      <c r="I106" s="72">
        <f t="shared" si="2"/>
        <v>66427000</v>
      </c>
      <c r="J106" s="70">
        <v>0</v>
      </c>
      <c r="K106" s="71">
        <v>81827000</v>
      </c>
      <c r="L106" s="72">
        <f t="shared" si="3"/>
        <v>81827000</v>
      </c>
    </row>
    <row r="107" spans="1:12" ht="33" customHeight="1">
      <c r="A107" s="233" t="s">
        <v>292</v>
      </c>
      <c r="B107" s="234"/>
      <c r="C107" s="234"/>
      <c r="D107" s="231"/>
      <c r="E107" s="232"/>
      <c r="F107" s="6">
        <v>99</v>
      </c>
      <c r="G107" s="70">
        <v>16320626.68</v>
      </c>
      <c r="H107" s="71"/>
      <c r="I107" s="72">
        <f t="shared" si="2"/>
        <v>16320626.68</v>
      </c>
      <c r="J107" s="70">
        <v>11425214.32</v>
      </c>
      <c r="K107" s="71">
        <v>0</v>
      </c>
      <c r="L107" s="72">
        <f t="shared" si="3"/>
        <v>11425214.32</v>
      </c>
    </row>
    <row r="108" spans="1:12" ht="12.75">
      <c r="A108" s="233" t="s">
        <v>182</v>
      </c>
      <c r="B108" s="234"/>
      <c r="C108" s="234"/>
      <c r="D108" s="231"/>
      <c r="E108" s="232"/>
      <c r="F108" s="6">
        <v>100</v>
      </c>
      <c r="G108" s="73">
        <f>SUM(G109:G110)</f>
        <v>2557347.87</v>
      </c>
      <c r="H108" s="74">
        <f>SUM(H109:H110)</f>
        <v>87913892.51</v>
      </c>
      <c r="I108" s="72">
        <f t="shared" si="2"/>
        <v>90471240.38000001</v>
      </c>
      <c r="J108" s="73">
        <f>SUM(J109:J110)</f>
        <v>16457011.16</v>
      </c>
      <c r="K108" s="74">
        <f>SUM(K109:K110)</f>
        <v>111739884.47000001</v>
      </c>
      <c r="L108" s="72">
        <f t="shared" si="3"/>
        <v>128196895.63000001</v>
      </c>
    </row>
    <row r="109" spans="1:12" ht="12.75">
      <c r="A109" s="230" t="s">
        <v>237</v>
      </c>
      <c r="B109" s="231"/>
      <c r="C109" s="231"/>
      <c r="D109" s="231"/>
      <c r="E109" s="232"/>
      <c r="F109" s="6">
        <v>101</v>
      </c>
      <c r="G109" s="70">
        <v>2557347.87</v>
      </c>
      <c r="H109" s="71">
        <v>82502608</v>
      </c>
      <c r="I109" s="72">
        <f t="shared" si="2"/>
        <v>85059955.87</v>
      </c>
      <c r="J109" s="70">
        <v>16457011.16</v>
      </c>
      <c r="K109" s="71">
        <v>106299511.57000001</v>
      </c>
      <c r="L109" s="72">
        <f t="shared" si="3"/>
        <v>122756522.73</v>
      </c>
    </row>
    <row r="110" spans="1:12" ht="12.75">
      <c r="A110" s="230" t="s">
        <v>238</v>
      </c>
      <c r="B110" s="231"/>
      <c r="C110" s="231"/>
      <c r="D110" s="231"/>
      <c r="E110" s="232"/>
      <c r="F110" s="6">
        <v>102</v>
      </c>
      <c r="G110" s="70">
        <v>0</v>
      </c>
      <c r="H110" s="71">
        <v>5411284.51</v>
      </c>
      <c r="I110" s="72">
        <f t="shared" si="2"/>
        <v>5411284.51</v>
      </c>
      <c r="J110" s="70">
        <v>0</v>
      </c>
      <c r="K110" s="71">
        <v>5440372.9</v>
      </c>
      <c r="L110" s="72">
        <f t="shared" si="3"/>
        <v>5440372.9</v>
      </c>
    </row>
    <row r="111" spans="1:12" ht="12.75">
      <c r="A111" s="233" t="s">
        <v>183</v>
      </c>
      <c r="B111" s="234"/>
      <c r="C111" s="234"/>
      <c r="D111" s="231"/>
      <c r="E111" s="232"/>
      <c r="F111" s="6">
        <v>103</v>
      </c>
      <c r="G111" s="73">
        <f>SUM(G112:G113)</f>
        <v>55051.93</v>
      </c>
      <c r="H111" s="74">
        <f>SUM(H112:H113)</f>
        <v>134844757.46</v>
      </c>
      <c r="I111" s="72">
        <f t="shared" si="2"/>
        <v>134899809.39000002</v>
      </c>
      <c r="J111" s="73">
        <f>SUM(J112:J113)</f>
        <v>2410409.2199999997</v>
      </c>
      <c r="K111" s="74">
        <f>SUM(K112:K113)</f>
        <v>149006798.93</v>
      </c>
      <c r="L111" s="72">
        <f t="shared" si="3"/>
        <v>151417208.15</v>
      </c>
    </row>
    <row r="112" spans="1:12" ht="12.75">
      <c r="A112" s="230" t="s">
        <v>239</v>
      </c>
      <c r="B112" s="231"/>
      <c r="C112" s="231"/>
      <c r="D112" s="231"/>
      <c r="E112" s="232"/>
      <c r="F112" s="6">
        <v>104</v>
      </c>
      <c r="G112" s="70"/>
      <c r="H112" s="71">
        <v>122317430.52000001</v>
      </c>
      <c r="I112" s="72">
        <f t="shared" si="2"/>
        <v>122317430.52000001</v>
      </c>
      <c r="J112" s="70">
        <v>0</v>
      </c>
      <c r="K112" s="71">
        <v>120965178.52</v>
      </c>
      <c r="L112" s="72">
        <f t="shared" si="3"/>
        <v>120965178.52</v>
      </c>
    </row>
    <row r="113" spans="1:12" ht="12.75">
      <c r="A113" s="230" t="s">
        <v>240</v>
      </c>
      <c r="B113" s="231"/>
      <c r="C113" s="231"/>
      <c r="D113" s="231"/>
      <c r="E113" s="232"/>
      <c r="F113" s="6">
        <v>105</v>
      </c>
      <c r="G113" s="70">
        <v>55051.93</v>
      </c>
      <c r="H113" s="71">
        <v>12527326.94</v>
      </c>
      <c r="I113" s="72">
        <f t="shared" si="2"/>
        <v>12582378.87</v>
      </c>
      <c r="J113" s="70">
        <v>2410409.2199999997</v>
      </c>
      <c r="K113" s="71">
        <v>28041620.410000004</v>
      </c>
      <c r="L113" s="72">
        <f t="shared" si="3"/>
        <v>30452029.630000003</v>
      </c>
    </row>
    <row r="114" spans="1:12" ht="12.75">
      <c r="A114" s="233" t="s">
        <v>293</v>
      </c>
      <c r="B114" s="234"/>
      <c r="C114" s="234"/>
      <c r="D114" s="231"/>
      <c r="E114" s="232"/>
      <c r="F114" s="6">
        <v>106</v>
      </c>
      <c r="G114" s="70"/>
      <c r="H114" s="71"/>
      <c r="I114" s="72">
        <f t="shared" si="2"/>
        <v>0</v>
      </c>
      <c r="J114" s="70"/>
      <c r="K114" s="71"/>
      <c r="L114" s="72">
        <f t="shared" si="3"/>
        <v>0</v>
      </c>
    </row>
    <row r="115" spans="1:12" ht="12.75">
      <c r="A115" s="233" t="s">
        <v>184</v>
      </c>
      <c r="B115" s="234"/>
      <c r="C115" s="234"/>
      <c r="D115" s="231"/>
      <c r="E115" s="232"/>
      <c r="F115" s="6">
        <v>107</v>
      </c>
      <c r="G115" s="73">
        <f>SUM(G116:G118)</f>
        <v>100067.15</v>
      </c>
      <c r="H115" s="74">
        <f>SUM(H116:H118)</f>
        <v>88400063.61</v>
      </c>
      <c r="I115" s="72">
        <f t="shared" si="2"/>
        <v>88500130.76</v>
      </c>
      <c r="J115" s="73">
        <f>SUM(J116:J118)</f>
        <v>275991.58</v>
      </c>
      <c r="K115" s="74">
        <f>SUM(K116:K118)</f>
        <v>142943718.62</v>
      </c>
      <c r="L115" s="72">
        <f t="shared" si="3"/>
        <v>143219710.20000002</v>
      </c>
    </row>
    <row r="116" spans="1:12" ht="12.75">
      <c r="A116" s="230" t="s">
        <v>222</v>
      </c>
      <c r="B116" s="231"/>
      <c r="C116" s="231"/>
      <c r="D116" s="231"/>
      <c r="E116" s="232"/>
      <c r="F116" s="6">
        <v>108</v>
      </c>
      <c r="G116" s="70"/>
      <c r="H116" s="71">
        <v>84079869.7</v>
      </c>
      <c r="I116" s="72">
        <f t="shared" si="2"/>
        <v>84079869.7</v>
      </c>
      <c r="J116" s="70">
        <v>0</v>
      </c>
      <c r="K116" s="71">
        <v>140559634.97</v>
      </c>
      <c r="L116" s="72">
        <f t="shared" si="3"/>
        <v>140559634.97</v>
      </c>
    </row>
    <row r="117" spans="1:12" ht="12.75">
      <c r="A117" s="230" t="s">
        <v>223</v>
      </c>
      <c r="B117" s="231"/>
      <c r="C117" s="231"/>
      <c r="D117" s="231"/>
      <c r="E117" s="232"/>
      <c r="F117" s="6">
        <v>109</v>
      </c>
      <c r="G117" s="70"/>
      <c r="H117" s="71"/>
      <c r="I117" s="72">
        <f t="shared" si="2"/>
        <v>0</v>
      </c>
      <c r="J117" s="70">
        <v>0</v>
      </c>
      <c r="K117" s="71">
        <v>0</v>
      </c>
      <c r="L117" s="72">
        <f t="shared" si="3"/>
        <v>0</v>
      </c>
    </row>
    <row r="118" spans="1:12" ht="12.75">
      <c r="A118" s="230" t="s">
        <v>224</v>
      </c>
      <c r="B118" s="231"/>
      <c r="C118" s="231"/>
      <c r="D118" s="231"/>
      <c r="E118" s="232"/>
      <c r="F118" s="6">
        <v>110</v>
      </c>
      <c r="G118" s="70">
        <v>100067.15</v>
      </c>
      <c r="H118" s="71">
        <v>4320193.91</v>
      </c>
      <c r="I118" s="72">
        <f t="shared" si="2"/>
        <v>4420261.0600000005</v>
      </c>
      <c r="J118" s="70">
        <v>275991.58</v>
      </c>
      <c r="K118" s="71">
        <v>2384083.65</v>
      </c>
      <c r="L118" s="72">
        <f t="shared" si="3"/>
        <v>2660075.23</v>
      </c>
    </row>
    <row r="119" spans="1:12" ht="12.75">
      <c r="A119" s="233" t="s">
        <v>185</v>
      </c>
      <c r="B119" s="234"/>
      <c r="C119" s="234"/>
      <c r="D119" s="231"/>
      <c r="E119" s="232"/>
      <c r="F119" s="6">
        <v>111</v>
      </c>
      <c r="G119" s="73">
        <f>SUM(G120:G123)</f>
        <v>33390207.520000003</v>
      </c>
      <c r="H119" s="74">
        <f>SUM(H120:H123)</f>
        <v>305054134.24000007</v>
      </c>
      <c r="I119" s="72">
        <f t="shared" si="2"/>
        <v>338444341.76000005</v>
      </c>
      <c r="J119" s="73">
        <f>SUM(J120:J123)</f>
        <v>34743026.58</v>
      </c>
      <c r="K119" s="74">
        <f>SUM(K120:K123)</f>
        <v>287585038.56000006</v>
      </c>
      <c r="L119" s="72">
        <f t="shared" si="3"/>
        <v>322328065.14000005</v>
      </c>
    </row>
    <row r="120" spans="1:12" ht="12.75">
      <c r="A120" s="230" t="s">
        <v>225</v>
      </c>
      <c r="B120" s="231"/>
      <c r="C120" s="231"/>
      <c r="D120" s="231"/>
      <c r="E120" s="232"/>
      <c r="F120" s="6">
        <v>112</v>
      </c>
      <c r="G120" s="70">
        <v>2025458.5299999998</v>
      </c>
      <c r="H120" s="71">
        <v>110716980.25000003</v>
      </c>
      <c r="I120" s="72">
        <f t="shared" si="2"/>
        <v>112742438.78000003</v>
      </c>
      <c r="J120" s="70">
        <v>3982650.81</v>
      </c>
      <c r="K120" s="71">
        <v>95403552.87</v>
      </c>
      <c r="L120" s="72">
        <f t="shared" si="3"/>
        <v>99386203.68</v>
      </c>
    </row>
    <row r="121" spans="1:12" ht="12.75">
      <c r="A121" s="230" t="s">
        <v>226</v>
      </c>
      <c r="B121" s="231"/>
      <c r="C121" s="231"/>
      <c r="D121" s="231"/>
      <c r="E121" s="232"/>
      <c r="F121" s="6">
        <v>113</v>
      </c>
      <c r="G121" s="70">
        <v>1693.02</v>
      </c>
      <c r="H121" s="71">
        <v>67958282.99000002</v>
      </c>
      <c r="I121" s="72">
        <f t="shared" si="2"/>
        <v>67959976.01000002</v>
      </c>
      <c r="J121" s="70">
        <v>3195.9</v>
      </c>
      <c r="K121" s="71">
        <v>58120239.03</v>
      </c>
      <c r="L121" s="72">
        <f t="shared" si="3"/>
        <v>58123434.93</v>
      </c>
    </row>
    <row r="122" spans="1:12" ht="12.75">
      <c r="A122" s="230" t="s">
        <v>227</v>
      </c>
      <c r="B122" s="231"/>
      <c r="C122" s="231"/>
      <c r="D122" s="231"/>
      <c r="E122" s="232"/>
      <c r="F122" s="6">
        <v>114</v>
      </c>
      <c r="G122" s="70"/>
      <c r="H122" s="71"/>
      <c r="I122" s="72">
        <f t="shared" si="2"/>
        <v>0</v>
      </c>
      <c r="J122" s="70">
        <v>0</v>
      </c>
      <c r="K122" s="71">
        <v>0</v>
      </c>
      <c r="L122" s="72">
        <f t="shared" si="3"/>
        <v>0</v>
      </c>
    </row>
    <row r="123" spans="1:12" ht="12.75">
      <c r="A123" s="230" t="s">
        <v>228</v>
      </c>
      <c r="B123" s="231"/>
      <c r="C123" s="231"/>
      <c r="D123" s="231"/>
      <c r="E123" s="232"/>
      <c r="F123" s="6">
        <v>115</v>
      </c>
      <c r="G123" s="70">
        <v>31363055.970000003</v>
      </c>
      <c r="H123" s="71">
        <v>126378871</v>
      </c>
      <c r="I123" s="72">
        <f t="shared" si="2"/>
        <v>157741926.97</v>
      </c>
      <c r="J123" s="70">
        <v>30757179.87</v>
      </c>
      <c r="K123" s="71">
        <v>134061246.66000003</v>
      </c>
      <c r="L123" s="72">
        <f t="shared" si="3"/>
        <v>164818426.53000003</v>
      </c>
    </row>
    <row r="124" spans="1:12" ht="26.25" customHeight="1">
      <c r="A124" s="233" t="s">
        <v>186</v>
      </c>
      <c r="B124" s="234"/>
      <c r="C124" s="234"/>
      <c r="D124" s="231"/>
      <c r="E124" s="232"/>
      <c r="F124" s="6">
        <v>116</v>
      </c>
      <c r="G124" s="73">
        <f>SUM(G125:G126)</f>
        <v>178416.98</v>
      </c>
      <c r="H124" s="74">
        <f>SUM(H125:H126)</f>
        <v>41377850</v>
      </c>
      <c r="I124" s="72">
        <f t="shared" si="2"/>
        <v>41556266.98</v>
      </c>
      <c r="J124" s="73">
        <f>SUM(J125:J126)</f>
        <v>2974334.9</v>
      </c>
      <c r="K124" s="74">
        <f>SUM(K125:K126)</f>
        <v>208835099.69000003</v>
      </c>
      <c r="L124" s="72">
        <f t="shared" si="3"/>
        <v>211809434.59000003</v>
      </c>
    </row>
    <row r="125" spans="1:12" ht="12.75">
      <c r="A125" s="230" t="s">
        <v>229</v>
      </c>
      <c r="B125" s="231"/>
      <c r="C125" s="231"/>
      <c r="D125" s="231"/>
      <c r="E125" s="232"/>
      <c r="F125" s="6">
        <v>117</v>
      </c>
      <c r="G125" s="70"/>
      <c r="H125" s="71"/>
      <c r="I125" s="72">
        <f t="shared" si="2"/>
        <v>0</v>
      </c>
      <c r="J125" s="70">
        <v>0</v>
      </c>
      <c r="K125" s="71">
        <v>1770883.43</v>
      </c>
      <c r="L125" s="72">
        <f t="shared" si="3"/>
        <v>1770883.43</v>
      </c>
    </row>
    <row r="126" spans="1:12" ht="12.75">
      <c r="A126" s="230" t="s">
        <v>230</v>
      </c>
      <c r="B126" s="231"/>
      <c r="C126" s="231"/>
      <c r="D126" s="231"/>
      <c r="E126" s="232"/>
      <c r="F126" s="6">
        <v>118</v>
      </c>
      <c r="G126" s="70">
        <v>178416.98</v>
      </c>
      <c r="H126" s="71">
        <v>41377850</v>
      </c>
      <c r="I126" s="72">
        <f t="shared" si="2"/>
        <v>41556266.98</v>
      </c>
      <c r="J126" s="70">
        <v>2974334.9</v>
      </c>
      <c r="K126" s="71">
        <v>207064216.26000002</v>
      </c>
      <c r="L126" s="72">
        <f t="shared" si="3"/>
        <v>210038551.16000003</v>
      </c>
    </row>
    <row r="127" spans="1:12" ht="12.75">
      <c r="A127" s="233" t="s">
        <v>187</v>
      </c>
      <c r="B127" s="234"/>
      <c r="C127" s="234"/>
      <c r="D127" s="231"/>
      <c r="E127" s="232"/>
      <c r="F127" s="6">
        <v>119</v>
      </c>
      <c r="G127" s="73">
        <f>G79+G99+G100+G107+G108+G111+G114+G115+G119+G124</f>
        <v>2168267651.51</v>
      </c>
      <c r="H127" s="74">
        <f>H79+H99+H100+H107+H108+H111+H114+H115+H119+H124</f>
        <v>6883843173.94</v>
      </c>
      <c r="I127" s="72">
        <f t="shared" si="2"/>
        <v>9052110825.45</v>
      </c>
      <c r="J127" s="73">
        <f>J79+J99+J100+J107+J108+J111+J114+J115+J119+J124</f>
        <v>2314291651.7</v>
      </c>
      <c r="K127" s="74">
        <f>K79+K99+K100+K107+K108+K111+K114+K115+K119+K124</f>
        <v>7093319257.93</v>
      </c>
      <c r="L127" s="72">
        <f t="shared" si="3"/>
        <v>9407610909.630001</v>
      </c>
    </row>
    <row r="128" spans="1:12" ht="12.75">
      <c r="A128" s="236" t="s">
        <v>33</v>
      </c>
      <c r="B128" s="237"/>
      <c r="C128" s="237"/>
      <c r="D128" s="239"/>
      <c r="E128" s="240"/>
      <c r="F128" s="8">
        <v>120</v>
      </c>
      <c r="G128" s="76"/>
      <c r="H128" s="77">
        <v>734133072</v>
      </c>
      <c r="I128" s="78">
        <f t="shared" si="2"/>
        <v>734133072</v>
      </c>
      <c r="J128" s="76">
        <v>3437459.95</v>
      </c>
      <c r="K128" s="77">
        <v>1116205487.5900002</v>
      </c>
      <c r="L128" s="78">
        <f t="shared" si="3"/>
        <v>1119642947.5400002</v>
      </c>
    </row>
    <row r="129" spans="1:12" ht="12.75">
      <c r="A129" s="241" t="s">
        <v>354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3"/>
    </row>
    <row r="130" spans="1:12" ht="12.75">
      <c r="A130" s="244" t="s">
        <v>55</v>
      </c>
      <c r="B130" s="245"/>
      <c r="C130" s="245"/>
      <c r="D130" s="245"/>
      <c r="E130" s="245"/>
      <c r="F130" s="5">
        <v>121</v>
      </c>
      <c r="G130" s="67">
        <f>SUM(G131:G132)</f>
        <v>128979459.52000001</v>
      </c>
      <c r="H130" s="68">
        <f>SUM(H131:H132)</f>
        <v>1905520167.3799999</v>
      </c>
      <c r="I130" s="69">
        <f>G130+H130</f>
        <v>2034499626.8999999</v>
      </c>
      <c r="J130" s="67">
        <f>J131+J132</f>
        <v>140101334.04</v>
      </c>
      <c r="K130" s="68">
        <f>K131+K132</f>
        <v>1959325389.0700002</v>
      </c>
      <c r="L130" s="69">
        <f>J130+K130</f>
        <v>2099426723.1100001</v>
      </c>
    </row>
    <row r="131" spans="1:12" ht="12.75">
      <c r="A131" s="233" t="s">
        <v>97</v>
      </c>
      <c r="B131" s="234"/>
      <c r="C131" s="234"/>
      <c r="D131" s="234"/>
      <c r="E131" s="235"/>
      <c r="F131" s="6">
        <v>122</v>
      </c>
      <c r="G131" s="70">
        <v>121188228.52000001</v>
      </c>
      <c r="H131" s="71">
        <v>1837865704.32</v>
      </c>
      <c r="I131" s="72">
        <f>G131+H131</f>
        <v>1959053932.84</v>
      </c>
      <c r="J131" s="70">
        <f>J79</f>
        <v>131910816.03999999</v>
      </c>
      <c r="K131" s="71">
        <f>K79</f>
        <v>1889752925.95</v>
      </c>
      <c r="L131" s="72">
        <f>J131+K131</f>
        <v>2021663741.99</v>
      </c>
    </row>
    <row r="132" spans="1:12" ht="12.75">
      <c r="A132" s="236" t="s">
        <v>98</v>
      </c>
      <c r="B132" s="237"/>
      <c r="C132" s="237"/>
      <c r="D132" s="237"/>
      <c r="E132" s="238"/>
      <c r="F132" s="7">
        <v>123</v>
      </c>
      <c r="G132" s="76">
        <v>7791231</v>
      </c>
      <c r="H132" s="77">
        <v>67654463.06</v>
      </c>
      <c r="I132" s="78">
        <f>G132+H132</f>
        <v>75445694.06</v>
      </c>
      <c r="J132" s="76">
        <f>J99</f>
        <v>8190518</v>
      </c>
      <c r="K132" s="77">
        <f>K99</f>
        <v>69572463.12</v>
      </c>
      <c r="L132" s="78">
        <f>J132+K132</f>
        <v>77762981.12</v>
      </c>
    </row>
    <row r="133" spans="1:12" ht="12.75">
      <c r="A133" s="16" t="s">
        <v>355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6" spans="10:12" ht="12.75">
      <c r="J136" s="162">
        <f>J127-J76</f>
        <v>0.06999921798706055</v>
      </c>
      <c r="K136" s="162">
        <f>K127-K76</f>
        <v>-0.43000030517578125</v>
      </c>
      <c r="L136" s="162">
        <f>L127-L76</f>
        <v>-0.3600006103515625</v>
      </c>
    </row>
  </sheetData>
  <sheetProtection/>
  <mergeCells count="135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L95 G98:L98">
    <cfRule type="cellIs" priority="2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77" max="255" man="1"/>
  </rowBreaks>
  <ignoredErrors>
    <ignoredError sqref="I8 I79:I80 I108 I130" formula="1"/>
    <ignoredError sqref="I9:I41 I45 I53:I70 I71:I76 I81:I95 I102:I105 I109:I128 I101 I96:I100" formula="1" formulaRange="1"/>
    <ignoredError sqref="I42:I43 I44 I46:I52 I77 I106:I107 J100 G100:H100 G101:H101 G96:H99 J96:K96 J101:K101 K100 J98:K99" formulaRange="1"/>
    <ignoredError sqref="J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="110" zoomScaleSheetLayoutView="110" zoomScalePageLayoutView="0" workbookViewId="0" topLeftCell="A1">
      <selection activeCell="H15" sqref="H15"/>
    </sheetView>
  </sheetViews>
  <sheetFormatPr defaultColWidth="9.140625" defaultRowHeight="12.75"/>
  <cols>
    <col min="1" max="7" width="9.140625" style="26" customWidth="1"/>
    <col min="8" max="8" width="10.00390625" style="26" customWidth="1"/>
    <col min="9" max="16384" width="9.140625" style="26" customWidth="1"/>
  </cols>
  <sheetData>
    <row r="1" spans="1:12" ht="15.75">
      <c r="A1" s="263" t="s">
        <v>358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.75">
      <c r="A2" s="260" t="s">
        <v>379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>
      <c r="A3" s="17"/>
      <c r="B3" s="18"/>
      <c r="C3" s="18"/>
      <c r="D3" s="23"/>
      <c r="E3" s="23"/>
      <c r="F3" s="23"/>
      <c r="G3" s="23"/>
      <c r="H3" s="23"/>
      <c r="I3" s="9"/>
      <c r="J3" s="9"/>
      <c r="K3" s="264" t="s">
        <v>58</v>
      </c>
      <c r="L3" s="264"/>
    </row>
    <row r="4" spans="1:12" ht="12.75" customHeight="1">
      <c r="A4" s="256" t="s">
        <v>2</v>
      </c>
      <c r="B4" s="257"/>
      <c r="C4" s="257"/>
      <c r="D4" s="257"/>
      <c r="E4" s="257"/>
      <c r="F4" s="256" t="s">
        <v>220</v>
      </c>
      <c r="G4" s="256" t="s">
        <v>356</v>
      </c>
      <c r="H4" s="257"/>
      <c r="I4" s="257"/>
      <c r="J4" s="256" t="s">
        <v>357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27" t="s">
        <v>349</v>
      </c>
      <c r="H5" s="27" t="s">
        <v>350</v>
      </c>
      <c r="I5" s="27" t="s">
        <v>351</v>
      </c>
      <c r="J5" s="27" t="s">
        <v>349</v>
      </c>
      <c r="K5" s="27" t="s">
        <v>350</v>
      </c>
      <c r="L5" s="27" t="s">
        <v>351</v>
      </c>
    </row>
    <row r="6" spans="1:12" ht="12.75">
      <c r="A6" s="256">
        <v>1</v>
      </c>
      <c r="B6" s="256"/>
      <c r="C6" s="256"/>
      <c r="D6" s="256"/>
      <c r="E6" s="256"/>
      <c r="F6" s="28">
        <v>2</v>
      </c>
      <c r="G6" s="28">
        <v>3</v>
      </c>
      <c r="H6" s="28">
        <v>4</v>
      </c>
      <c r="I6" s="28" t="s">
        <v>56</v>
      </c>
      <c r="J6" s="28">
        <v>6</v>
      </c>
      <c r="K6" s="28">
        <v>7</v>
      </c>
      <c r="L6" s="28" t="s">
        <v>57</v>
      </c>
    </row>
    <row r="7" spans="1:12" ht="12.75">
      <c r="A7" s="244" t="s">
        <v>99</v>
      </c>
      <c r="B7" s="245"/>
      <c r="C7" s="245"/>
      <c r="D7" s="245"/>
      <c r="E7" s="251"/>
      <c r="F7" s="5">
        <v>124</v>
      </c>
      <c r="G7" s="67">
        <v>107402839.19999993</v>
      </c>
      <c r="H7" s="68">
        <v>630963647.1299994</v>
      </c>
      <c r="I7" s="69">
        <v>738366486.3299993</v>
      </c>
      <c r="J7" s="67">
        <v>134269997.16999996</v>
      </c>
      <c r="K7" s="68">
        <v>598648758.9900014</v>
      </c>
      <c r="L7" s="69">
        <v>732918756.1600018</v>
      </c>
    </row>
    <row r="8" spans="1:12" ht="12.75">
      <c r="A8" s="230" t="s">
        <v>197</v>
      </c>
      <c r="B8" s="231"/>
      <c r="C8" s="231"/>
      <c r="D8" s="231"/>
      <c r="E8" s="232"/>
      <c r="F8" s="6">
        <v>125</v>
      </c>
      <c r="G8" s="70">
        <v>108075692.90999997</v>
      </c>
      <c r="H8" s="71">
        <v>517180331.50999975</v>
      </c>
      <c r="I8" s="72">
        <v>625256024.4199997</v>
      </c>
      <c r="J8" s="70">
        <v>134338623.33999997</v>
      </c>
      <c r="K8" s="71">
        <v>493761071.92000055</v>
      </c>
      <c r="L8" s="72">
        <v>628099695.2600002</v>
      </c>
    </row>
    <row r="9" spans="1:12" ht="12.75">
      <c r="A9" s="230" t="s">
        <v>198</v>
      </c>
      <c r="B9" s="231"/>
      <c r="C9" s="231"/>
      <c r="D9" s="231"/>
      <c r="E9" s="232"/>
      <c r="F9" s="6">
        <v>126</v>
      </c>
      <c r="G9" s="70">
        <v>0</v>
      </c>
      <c r="H9" s="71">
        <v>360258.48999999976</v>
      </c>
      <c r="I9" s="72">
        <v>360258.48999999976</v>
      </c>
      <c r="J9" s="70">
        <v>0</v>
      </c>
      <c r="K9" s="71">
        <v>23352.390000000014</v>
      </c>
      <c r="L9" s="72">
        <v>23352.390000000014</v>
      </c>
    </row>
    <row r="10" spans="1:12" ht="25.5" customHeight="1">
      <c r="A10" s="230" t="s">
        <v>199</v>
      </c>
      <c r="B10" s="231"/>
      <c r="C10" s="231"/>
      <c r="D10" s="231"/>
      <c r="E10" s="232"/>
      <c r="F10" s="6">
        <v>127</v>
      </c>
      <c r="G10" s="70">
        <v>0</v>
      </c>
      <c r="H10" s="71">
        <v>-10593261.13000001</v>
      </c>
      <c r="I10" s="72">
        <v>-10593261.13000001</v>
      </c>
      <c r="J10" s="70">
        <v>0</v>
      </c>
      <c r="K10" s="71">
        <v>-10950595.25</v>
      </c>
      <c r="L10" s="72">
        <v>-10950595.25</v>
      </c>
    </row>
    <row r="11" spans="1:12" ht="12.75">
      <c r="A11" s="230" t="s">
        <v>200</v>
      </c>
      <c r="B11" s="231"/>
      <c r="C11" s="231"/>
      <c r="D11" s="231"/>
      <c r="E11" s="232"/>
      <c r="F11" s="6">
        <v>128</v>
      </c>
      <c r="G11" s="70">
        <v>-107994.06</v>
      </c>
      <c r="H11" s="71">
        <v>-50920862.07000011</v>
      </c>
      <c r="I11" s="72">
        <v>-51028856.130000114</v>
      </c>
      <c r="J11" s="70">
        <v>-117852.82</v>
      </c>
      <c r="K11" s="71">
        <v>-37539266.43999982</v>
      </c>
      <c r="L11" s="72">
        <v>-37657119.25999981</v>
      </c>
    </row>
    <row r="12" spans="1:12" ht="12.75">
      <c r="A12" s="230" t="s">
        <v>201</v>
      </c>
      <c r="B12" s="231"/>
      <c r="C12" s="231"/>
      <c r="D12" s="231"/>
      <c r="E12" s="232"/>
      <c r="F12" s="6">
        <v>129</v>
      </c>
      <c r="G12" s="70">
        <v>0</v>
      </c>
      <c r="H12" s="71">
        <v>247534.79000000004</v>
      </c>
      <c r="I12" s="72">
        <v>247534.79000000004</v>
      </c>
      <c r="J12" s="70">
        <v>0</v>
      </c>
      <c r="K12" s="71">
        <v>-1665751.969999997</v>
      </c>
      <c r="L12" s="72">
        <v>-1665751.969999997</v>
      </c>
    </row>
    <row r="13" spans="1:12" ht="12.75">
      <c r="A13" s="230" t="s">
        <v>202</v>
      </c>
      <c r="B13" s="231"/>
      <c r="C13" s="231"/>
      <c r="D13" s="231"/>
      <c r="E13" s="232"/>
      <c r="F13" s="6">
        <v>130</v>
      </c>
      <c r="G13" s="70">
        <v>-545992.89</v>
      </c>
      <c r="H13" s="71">
        <v>217325187.43</v>
      </c>
      <c r="I13" s="72">
        <v>216779194.54000002</v>
      </c>
      <c r="J13" s="70">
        <v>70985.30000000002</v>
      </c>
      <c r="K13" s="71">
        <v>173216459.30000004</v>
      </c>
      <c r="L13" s="72">
        <v>173287444.60000002</v>
      </c>
    </row>
    <row r="14" spans="1:12" ht="12.75">
      <c r="A14" s="230" t="s">
        <v>203</v>
      </c>
      <c r="B14" s="231"/>
      <c r="C14" s="231"/>
      <c r="D14" s="231"/>
      <c r="E14" s="232"/>
      <c r="F14" s="6">
        <v>131</v>
      </c>
      <c r="G14" s="70">
        <v>-18866.760000000002</v>
      </c>
      <c r="H14" s="71">
        <v>-42635541.89</v>
      </c>
      <c r="I14" s="72">
        <v>-42654408.65</v>
      </c>
      <c r="J14" s="70">
        <v>-21758.649999999998</v>
      </c>
      <c r="K14" s="71">
        <v>-24972156.36</v>
      </c>
      <c r="L14" s="72">
        <v>-24993915.01</v>
      </c>
    </row>
    <row r="15" spans="1:12" ht="12.75">
      <c r="A15" s="230" t="s">
        <v>241</v>
      </c>
      <c r="B15" s="231"/>
      <c r="C15" s="231"/>
      <c r="D15" s="231"/>
      <c r="E15" s="232"/>
      <c r="F15" s="6">
        <v>132</v>
      </c>
      <c r="G15" s="70">
        <v>0</v>
      </c>
      <c r="H15" s="71">
        <v>0</v>
      </c>
      <c r="I15" s="72">
        <v>0</v>
      </c>
      <c r="J15" s="70">
        <v>0</v>
      </c>
      <c r="K15" s="71">
        <v>6775645.4</v>
      </c>
      <c r="L15" s="72">
        <v>6775645.4</v>
      </c>
    </row>
    <row r="16" spans="1:12" ht="24.75" customHeight="1">
      <c r="A16" s="233" t="s">
        <v>100</v>
      </c>
      <c r="B16" s="231"/>
      <c r="C16" s="231"/>
      <c r="D16" s="231"/>
      <c r="E16" s="232"/>
      <c r="F16" s="6">
        <v>133</v>
      </c>
      <c r="G16" s="73">
        <v>35301306.06999998</v>
      </c>
      <c r="H16" s="74">
        <v>119306842.32000002</v>
      </c>
      <c r="I16" s="72">
        <v>154608148.39</v>
      </c>
      <c r="J16" s="73">
        <v>37493274.42</v>
      </c>
      <c r="K16" s="74">
        <v>84141828.67999998</v>
      </c>
      <c r="L16" s="72">
        <v>121635103.09999996</v>
      </c>
    </row>
    <row r="17" spans="1:12" ht="25.5" customHeight="1">
      <c r="A17" s="230" t="s">
        <v>408</v>
      </c>
      <c r="B17" s="231"/>
      <c r="C17" s="231"/>
      <c r="D17" s="231"/>
      <c r="E17" s="232"/>
      <c r="F17" s="6">
        <v>134</v>
      </c>
      <c r="G17" s="70">
        <v>0</v>
      </c>
      <c r="H17" s="71">
        <v>-799423.14</v>
      </c>
      <c r="I17" s="72">
        <v>-799423.14</v>
      </c>
      <c r="J17" s="70">
        <v>0</v>
      </c>
      <c r="K17" s="71">
        <v>11109.979999996722</v>
      </c>
      <c r="L17" s="72">
        <v>11109.979999996722</v>
      </c>
    </row>
    <row r="18" spans="1:12" ht="26.25" customHeight="1">
      <c r="A18" s="230" t="s">
        <v>205</v>
      </c>
      <c r="B18" s="231"/>
      <c r="C18" s="231"/>
      <c r="D18" s="231"/>
      <c r="E18" s="232"/>
      <c r="F18" s="6">
        <v>135</v>
      </c>
      <c r="G18" s="73">
        <v>1530.5499999999997</v>
      </c>
      <c r="H18" s="74">
        <v>53766170.58</v>
      </c>
      <c r="I18" s="72">
        <v>53767701.129999995</v>
      </c>
      <c r="J18" s="73">
        <v>-2304.2800000000007</v>
      </c>
      <c r="K18" s="74">
        <v>22916808.569999997</v>
      </c>
      <c r="L18" s="72">
        <v>22914504.289999995</v>
      </c>
    </row>
    <row r="19" spans="1:12" ht="12.75">
      <c r="A19" s="230" t="s">
        <v>242</v>
      </c>
      <c r="B19" s="231"/>
      <c r="C19" s="231"/>
      <c r="D19" s="231"/>
      <c r="E19" s="232"/>
      <c r="F19" s="6">
        <v>136</v>
      </c>
      <c r="G19" s="70">
        <v>1530.5499999999997</v>
      </c>
      <c r="H19" s="71">
        <v>1919313.9900000002</v>
      </c>
      <c r="I19" s="72">
        <v>1920844.5400000003</v>
      </c>
      <c r="J19" s="70">
        <v>-2304.2800000000007</v>
      </c>
      <c r="K19" s="71">
        <v>5724149.9499999955</v>
      </c>
      <c r="L19" s="72">
        <v>5721845.669999994</v>
      </c>
    </row>
    <row r="20" spans="1:12" ht="24" customHeight="1">
      <c r="A20" s="230" t="s">
        <v>54</v>
      </c>
      <c r="B20" s="231"/>
      <c r="C20" s="231"/>
      <c r="D20" s="231"/>
      <c r="E20" s="232"/>
      <c r="F20" s="6">
        <v>137</v>
      </c>
      <c r="G20" s="70">
        <v>0</v>
      </c>
      <c r="H20" s="71">
        <v>51827464.53</v>
      </c>
      <c r="I20" s="72">
        <v>51827464.53</v>
      </c>
      <c r="J20" s="70">
        <v>0</v>
      </c>
      <c r="K20" s="71">
        <v>17101150.14</v>
      </c>
      <c r="L20" s="72">
        <v>17101150.14</v>
      </c>
    </row>
    <row r="21" spans="1:12" ht="12.75">
      <c r="A21" s="230" t="s">
        <v>243</v>
      </c>
      <c r="B21" s="231"/>
      <c r="C21" s="231"/>
      <c r="D21" s="231"/>
      <c r="E21" s="232"/>
      <c r="F21" s="6">
        <v>138</v>
      </c>
      <c r="G21" s="70">
        <v>0</v>
      </c>
      <c r="H21" s="71">
        <v>19392.06</v>
      </c>
      <c r="I21" s="72">
        <v>19392.06</v>
      </c>
      <c r="J21" s="70">
        <v>0</v>
      </c>
      <c r="K21" s="71">
        <v>91508.48</v>
      </c>
      <c r="L21" s="72">
        <v>91508.48</v>
      </c>
    </row>
    <row r="22" spans="1:12" ht="12.75">
      <c r="A22" s="230" t="s">
        <v>244</v>
      </c>
      <c r="B22" s="231"/>
      <c r="C22" s="231"/>
      <c r="D22" s="231"/>
      <c r="E22" s="232"/>
      <c r="F22" s="6">
        <v>139</v>
      </c>
      <c r="G22" s="70">
        <v>28309159.189999998</v>
      </c>
      <c r="H22" s="71">
        <v>37239462.739999995</v>
      </c>
      <c r="I22" s="72">
        <v>65548621.92999999</v>
      </c>
      <c r="J22" s="70">
        <v>28719626.070000008</v>
      </c>
      <c r="K22" s="71">
        <v>39848726.53999999</v>
      </c>
      <c r="L22" s="72">
        <v>68568352.61000001</v>
      </c>
    </row>
    <row r="23" spans="1:12" ht="28.5" customHeight="1">
      <c r="A23" s="230" t="s">
        <v>270</v>
      </c>
      <c r="B23" s="231"/>
      <c r="C23" s="231"/>
      <c r="D23" s="231"/>
      <c r="E23" s="232"/>
      <c r="F23" s="6">
        <v>140</v>
      </c>
      <c r="G23" s="70">
        <v>159268.54000000004</v>
      </c>
      <c r="H23" s="71">
        <v>1227160.339999999</v>
      </c>
      <c r="I23" s="72">
        <v>1386428.879999999</v>
      </c>
      <c r="J23" s="70">
        <v>2466892.9700000007</v>
      </c>
      <c r="K23" s="71">
        <v>8339342.509999998</v>
      </c>
      <c r="L23" s="72">
        <v>10806235.479999997</v>
      </c>
    </row>
    <row r="24" spans="1:12" ht="19.5" customHeight="1">
      <c r="A24" s="230" t="s">
        <v>101</v>
      </c>
      <c r="B24" s="231"/>
      <c r="C24" s="231"/>
      <c r="D24" s="231"/>
      <c r="E24" s="232"/>
      <c r="F24" s="6">
        <v>141</v>
      </c>
      <c r="G24" s="73">
        <v>1121855.3600000003</v>
      </c>
      <c r="H24" s="74">
        <v>2030219.120000001</v>
      </c>
      <c r="I24" s="72">
        <v>3152074.4800000014</v>
      </c>
      <c r="J24" s="73">
        <v>2424552.0699999994</v>
      </c>
      <c r="K24" s="74">
        <v>1204542.7999999989</v>
      </c>
      <c r="L24" s="72">
        <v>3629094.869999999</v>
      </c>
    </row>
    <row r="25" spans="1:12" ht="12.75">
      <c r="A25" s="230" t="s">
        <v>245</v>
      </c>
      <c r="B25" s="231"/>
      <c r="C25" s="231"/>
      <c r="D25" s="231"/>
      <c r="E25" s="232"/>
      <c r="F25" s="6">
        <v>142</v>
      </c>
      <c r="G25" s="70">
        <v>1009296.8899999999</v>
      </c>
      <c r="H25" s="71">
        <v>1660188.000000001</v>
      </c>
      <c r="I25" s="72">
        <v>2669484.8900000006</v>
      </c>
      <c r="J25" s="70">
        <v>2039896.3199999998</v>
      </c>
      <c r="K25" s="71">
        <v>1214380.6399999997</v>
      </c>
      <c r="L25" s="72">
        <v>3254276.959999999</v>
      </c>
    </row>
    <row r="26" spans="1:12" ht="12.75">
      <c r="A26" s="230" t="s">
        <v>246</v>
      </c>
      <c r="B26" s="231"/>
      <c r="C26" s="231"/>
      <c r="D26" s="231"/>
      <c r="E26" s="232"/>
      <c r="F26" s="6">
        <v>143</v>
      </c>
      <c r="G26" s="70">
        <v>0</v>
      </c>
      <c r="H26" s="71">
        <v>370031.1200000001</v>
      </c>
      <c r="I26" s="72">
        <v>370031.1200000001</v>
      </c>
      <c r="J26" s="70">
        <v>380999.9999999999</v>
      </c>
      <c r="K26" s="71">
        <v>-9837.840000000084</v>
      </c>
      <c r="L26" s="72">
        <v>371162.1599999997</v>
      </c>
    </row>
    <row r="27" spans="1:12" ht="12.75">
      <c r="A27" s="230" t="s">
        <v>7</v>
      </c>
      <c r="B27" s="231"/>
      <c r="C27" s="231"/>
      <c r="D27" s="231"/>
      <c r="E27" s="232"/>
      <c r="F27" s="6">
        <v>144</v>
      </c>
      <c r="G27" s="70">
        <v>112558.46999999997</v>
      </c>
      <c r="H27" s="71">
        <v>0</v>
      </c>
      <c r="I27" s="72">
        <v>112558.46999999997</v>
      </c>
      <c r="J27" s="70">
        <v>3655.75</v>
      </c>
      <c r="K27" s="71">
        <v>0</v>
      </c>
      <c r="L27" s="72">
        <v>3655.75</v>
      </c>
    </row>
    <row r="28" spans="1:12" ht="12.75">
      <c r="A28" s="230" t="s">
        <v>8</v>
      </c>
      <c r="B28" s="231"/>
      <c r="C28" s="231"/>
      <c r="D28" s="231"/>
      <c r="E28" s="232"/>
      <c r="F28" s="6">
        <v>145</v>
      </c>
      <c r="G28" s="70">
        <v>5678405.73</v>
      </c>
      <c r="H28" s="71">
        <v>14525478.750000002</v>
      </c>
      <c r="I28" s="72">
        <v>20203884.480000004</v>
      </c>
      <c r="J28" s="70">
        <v>3829830.9299999997</v>
      </c>
      <c r="K28" s="71">
        <v>4502517.05</v>
      </c>
      <c r="L28" s="72">
        <v>8332347.9799999995</v>
      </c>
    </row>
    <row r="29" spans="1:12" ht="12.75">
      <c r="A29" s="230" t="s">
        <v>9</v>
      </c>
      <c r="B29" s="231"/>
      <c r="C29" s="231"/>
      <c r="D29" s="231"/>
      <c r="E29" s="232"/>
      <c r="F29" s="6">
        <v>146</v>
      </c>
      <c r="G29" s="70">
        <v>31086.699999999983</v>
      </c>
      <c r="H29" s="71">
        <v>11317773.93</v>
      </c>
      <c r="I29" s="72">
        <v>11348860.629999999</v>
      </c>
      <c r="J29" s="70">
        <v>54676.66</v>
      </c>
      <c r="K29" s="71">
        <v>7318781.23</v>
      </c>
      <c r="L29" s="72">
        <v>7373457.890000001</v>
      </c>
    </row>
    <row r="30" spans="1:12" ht="12.75">
      <c r="A30" s="233" t="s">
        <v>10</v>
      </c>
      <c r="B30" s="231"/>
      <c r="C30" s="231"/>
      <c r="D30" s="231"/>
      <c r="E30" s="232"/>
      <c r="F30" s="6">
        <v>147</v>
      </c>
      <c r="G30" s="70">
        <v>663.7200000000012</v>
      </c>
      <c r="H30" s="71">
        <v>10026981.359999992</v>
      </c>
      <c r="I30" s="72">
        <v>10027645.079999993</v>
      </c>
      <c r="J30" s="70">
        <v>5720.170000000002</v>
      </c>
      <c r="K30" s="71">
        <v>6276758.870000005</v>
      </c>
      <c r="L30" s="72">
        <v>6282479.040000007</v>
      </c>
    </row>
    <row r="31" spans="1:12" ht="21.75" customHeight="1">
      <c r="A31" s="233" t="s">
        <v>11</v>
      </c>
      <c r="B31" s="231"/>
      <c r="C31" s="231"/>
      <c r="D31" s="231"/>
      <c r="E31" s="232"/>
      <c r="F31" s="6">
        <v>148</v>
      </c>
      <c r="G31" s="70">
        <v>22094.670000000013</v>
      </c>
      <c r="H31" s="71">
        <v>11566956.830000002</v>
      </c>
      <c r="I31" s="72">
        <v>11589051.500000002</v>
      </c>
      <c r="J31" s="70">
        <v>116892.87</v>
      </c>
      <c r="K31" s="71">
        <v>7655739.939999998</v>
      </c>
      <c r="L31" s="72">
        <v>7772632.809999997</v>
      </c>
    </row>
    <row r="32" spans="1:12" ht="12.75">
      <c r="A32" s="233" t="s">
        <v>12</v>
      </c>
      <c r="B32" s="231"/>
      <c r="C32" s="231"/>
      <c r="D32" s="231"/>
      <c r="E32" s="232"/>
      <c r="F32" s="6">
        <v>149</v>
      </c>
      <c r="G32" s="70">
        <v>1198259.6800000002</v>
      </c>
      <c r="H32" s="71">
        <v>69694717.75</v>
      </c>
      <c r="I32" s="72">
        <v>70892977.43</v>
      </c>
      <c r="J32" s="70">
        <v>217984.64000000007</v>
      </c>
      <c r="K32" s="71">
        <v>67931102.63</v>
      </c>
      <c r="L32" s="72">
        <v>68149087.27000001</v>
      </c>
    </row>
    <row r="33" spans="1:12" ht="12.75">
      <c r="A33" s="233" t="s">
        <v>102</v>
      </c>
      <c r="B33" s="231"/>
      <c r="C33" s="231"/>
      <c r="D33" s="231"/>
      <c r="E33" s="232"/>
      <c r="F33" s="6">
        <v>150</v>
      </c>
      <c r="G33" s="73">
        <v>-78913225.59999996</v>
      </c>
      <c r="H33" s="74">
        <v>-301809186.9200001</v>
      </c>
      <c r="I33" s="72">
        <v>-380722412.52000004</v>
      </c>
      <c r="J33" s="73">
        <v>-81419766.12</v>
      </c>
      <c r="K33" s="74">
        <v>-361857393.5700002</v>
      </c>
      <c r="L33" s="72">
        <v>-443277159.6900003</v>
      </c>
    </row>
    <row r="34" spans="1:12" ht="12.75">
      <c r="A34" s="230" t="s">
        <v>103</v>
      </c>
      <c r="B34" s="231"/>
      <c r="C34" s="231"/>
      <c r="D34" s="231"/>
      <c r="E34" s="232"/>
      <c r="F34" s="6">
        <v>151</v>
      </c>
      <c r="G34" s="73">
        <v>-109898503.92999998</v>
      </c>
      <c r="H34" s="74">
        <v>-463855850.34000003</v>
      </c>
      <c r="I34" s="72">
        <v>-573754354.27</v>
      </c>
      <c r="J34" s="73">
        <v>-79317962.46000001</v>
      </c>
      <c r="K34" s="74">
        <v>-405150380.1700001</v>
      </c>
      <c r="L34" s="72">
        <v>-484468342.6300001</v>
      </c>
    </row>
    <row r="35" spans="1:12" ht="12.75">
      <c r="A35" s="230" t="s">
        <v>13</v>
      </c>
      <c r="B35" s="231"/>
      <c r="C35" s="231"/>
      <c r="D35" s="231"/>
      <c r="E35" s="232"/>
      <c r="F35" s="6">
        <v>152</v>
      </c>
      <c r="G35" s="70">
        <v>-109898503.92999998</v>
      </c>
      <c r="H35" s="71">
        <v>-545683604.9300001</v>
      </c>
      <c r="I35" s="72">
        <v>-655582108.86</v>
      </c>
      <c r="J35" s="70">
        <v>-79318079.07999998</v>
      </c>
      <c r="K35" s="71">
        <v>-435141513.43000007</v>
      </c>
      <c r="L35" s="72">
        <v>-514459592.51</v>
      </c>
    </row>
    <row r="36" spans="1:12" ht="12.75">
      <c r="A36" s="230" t="s">
        <v>14</v>
      </c>
      <c r="B36" s="231"/>
      <c r="C36" s="231"/>
      <c r="D36" s="231"/>
      <c r="E36" s="232"/>
      <c r="F36" s="6">
        <v>153</v>
      </c>
      <c r="G36" s="70">
        <v>0</v>
      </c>
      <c r="H36" s="71">
        <v>40367.630000000005</v>
      </c>
      <c r="I36" s="72">
        <v>40367.630000000005</v>
      </c>
      <c r="J36" s="70">
        <v>0</v>
      </c>
      <c r="K36" s="71">
        <v>234638.79000000004</v>
      </c>
      <c r="L36" s="72">
        <v>234638.79000000004</v>
      </c>
    </row>
    <row r="37" spans="1:12" ht="12.75">
      <c r="A37" s="230" t="s">
        <v>15</v>
      </c>
      <c r="B37" s="231"/>
      <c r="C37" s="231"/>
      <c r="D37" s="231"/>
      <c r="E37" s="232"/>
      <c r="F37" s="6">
        <v>154</v>
      </c>
      <c r="G37" s="70">
        <v>0</v>
      </c>
      <c r="H37" s="71">
        <v>81787386.96000001</v>
      </c>
      <c r="I37" s="72">
        <v>81787386.96000001</v>
      </c>
      <c r="J37" s="70">
        <v>116.6200000000099</v>
      </c>
      <c r="K37" s="71">
        <v>29756494.47</v>
      </c>
      <c r="L37" s="72">
        <v>29756611.08999999</v>
      </c>
    </row>
    <row r="38" spans="1:12" ht="12.75">
      <c r="A38" s="230" t="s">
        <v>104</v>
      </c>
      <c r="B38" s="231"/>
      <c r="C38" s="231"/>
      <c r="D38" s="231"/>
      <c r="E38" s="232"/>
      <c r="F38" s="6">
        <v>155</v>
      </c>
      <c r="G38" s="73">
        <v>30985278.330000002</v>
      </c>
      <c r="H38" s="74">
        <v>162046663.41999996</v>
      </c>
      <c r="I38" s="72">
        <v>193031941.74999997</v>
      </c>
      <c r="J38" s="73">
        <v>-2101803.66</v>
      </c>
      <c r="K38" s="74">
        <v>43292986.599999994</v>
      </c>
      <c r="L38" s="72">
        <v>41191182.93999999</v>
      </c>
    </row>
    <row r="39" spans="1:12" ht="12.75">
      <c r="A39" s="230" t="s">
        <v>16</v>
      </c>
      <c r="B39" s="231"/>
      <c r="C39" s="231"/>
      <c r="D39" s="231"/>
      <c r="E39" s="232"/>
      <c r="F39" s="6">
        <v>156</v>
      </c>
      <c r="G39" s="70">
        <v>30980849.21</v>
      </c>
      <c r="H39" s="71">
        <v>191533173.02999997</v>
      </c>
      <c r="I39" s="72">
        <v>222514022.23999998</v>
      </c>
      <c r="J39" s="70">
        <v>-2101803.66</v>
      </c>
      <c r="K39" s="71">
        <v>62050448.910000004</v>
      </c>
      <c r="L39" s="72">
        <v>59948645.25000001</v>
      </c>
    </row>
    <row r="40" spans="1:12" ht="12.75">
      <c r="A40" s="230" t="s">
        <v>17</v>
      </c>
      <c r="B40" s="231"/>
      <c r="C40" s="231"/>
      <c r="D40" s="231"/>
      <c r="E40" s="232"/>
      <c r="F40" s="6">
        <v>157</v>
      </c>
      <c r="G40" s="70">
        <v>4429.12</v>
      </c>
      <c r="H40" s="71">
        <v>0</v>
      </c>
      <c r="I40" s="72">
        <v>4429.12</v>
      </c>
      <c r="J40" s="70">
        <v>0</v>
      </c>
      <c r="K40" s="71">
        <v>490691.24</v>
      </c>
      <c r="L40" s="72">
        <v>490691.24</v>
      </c>
    </row>
    <row r="41" spans="1:12" ht="12.75">
      <c r="A41" s="230" t="s">
        <v>18</v>
      </c>
      <c r="B41" s="231"/>
      <c r="C41" s="231"/>
      <c r="D41" s="231"/>
      <c r="E41" s="232"/>
      <c r="F41" s="6">
        <v>158</v>
      </c>
      <c r="G41" s="70">
        <v>0</v>
      </c>
      <c r="H41" s="71">
        <v>-29486509.610000014</v>
      </c>
      <c r="I41" s="72">
        <v>-29486509.610000014</v>
      </c>
      <c r="J41" s="70">
        <v>0</v>
      </c>
      <c r="K41" s="71">
        <v>-19248153.550000004</v>
      </c>
      <c r="L41" s="72">
        <v>-19248153.550000004</v>
      </c>
    </row>
    <row r="42" spans="1:12" ht="22.5" customHeight="1">
      <c r="A42" s="233" t="s">
        <v>409</v>
      </c>
      <c r="B42" s="231"/>
      <c r="C42" s="231"/>
      <c r="D42" s="231"/>
      <c r="E42" s="232"/>
      <c r="F42" s="6">
        <v>159</v>
      </c>
      <c r="G42" s="73">
        <v>-21415697.32</v>
      </c>
      <c r="H42" s="74">
        <v>-14170000</v>
      </c>
      <c r="I42" s="72">
        <v>-35585697.32</v>
      </c>
      <c r="J42" s="73">
        <v>-63135761.82000001</v>
      </c>
      <c r="K42" s="74">
        <v>-10417895.649999999</v>
      </c>
      <c r="L42" s="72">
        <v>-73553657.47</v>
      </c>
    </row>
    <row r="43" spans="1:12" ht="21" customHeight="1">
      <c r="A43" s="230" t="s">
        <v>106</v>
      </c>
      <c r="B43" s="231"/>
      <c r="C43" s="231"/>
      <c r="D43" s="231"/>
      <c r="E43" s="232"/>
      <c r="F43" s="6">
        <v>160</v>
      </c>
      <c r="G43" s="73">
        <v>-21415697.32</v>
      </c>
      <c r="H43" s="74">
        <v>0</v>
      </c>
      <c r="I43" s="72">
        <v>-21415697.32</v>
      </c>
      <c r="J43" s="73">
        <v>-63135761.82000001</v>
      </c>
      <c r="K43" s="74">
        <v>0</v>
      </c>
      <c r="L43" s="72">
        <v>-63135761.82000001</v>
      </c>
    </row>
    <row r="44" spans="1:12" ht="12.75">
      <c r="A44" s="230" t="s">
        <v>19</v>
      </c>
      <c r="B44" s="231"/>
      <c r="C44" s="231"/>
      <c r="D44" s="231"/>
      <c r="E44" s="232"/>
      <c r="F44" s="6">
        <v>161</v>
      </c>
      <c r="G44" s="70">
        <v>-21501157.020000003</v>
      </c>
      <c r="H44" s="71">
        <v>0</v>
      </c>
      <c r="I44" s="72">
        <v>-21501157.020000003</v>
      </c>
      <c r="J44" s="70">
        <v>-63234541.78</v>
      </c>
      <c r="K44" s="71">
        <v>0</v>
      </c>
      <c r="L44" s="72">
        <v>-63234541.78</v>
      </c>
    </row>
    <row r="45" spans="1:12" ht="12.75">
      <c r="A45" s="230" t="s">
        <v>20</v>
      </c>
      <c r="B45" s="231"/>
      <c r="C45" s="231"/>
      <c r="D45" s="231"/>
      <c r="E45" s="232"/>
      <c r="F45" s="6">
        <v>162</v>
      </c>
      <c r="G45" s="70">
        <v>85459.7</v>
      </c>
      <c r="H45" s="71">
        <v>0</v>
      </c>
      <c r="I45" s="72">
        <v>85459.7</v>
      </c>
      <c r="J45" s="70">
        <v>98779.96</v>
      </c>
      <c r="K45" s="71">
        <v>0</v>
      </c>
      <c r="L45" s="72">
        <v>98779.96</v>
      </c>
    </row>
    <row r="46" spans="1:12" ht="21.75" customHeight="1">
      <c r="A46" s="230" t="s">
        <v>107</v>
      </c>
      <c r="B46" s="231"/>
      <c r="C46" s="231"/>
      <c r="D46" s="231"/>
      <c r="E46" s="232"/>
      <c r="F46" s="6">
        <v>163</v>
      </c>
      <c r="G46" s="73">
        <v>0</v>
      </c>
      <c r="H46" s="74">
        <v>-14170000</v>
      </c>
      <c r="I46" s="72">
        <v>-14170000</v>
      </c>
      <c r="J46" s="73">
        <v>0</v>
      </c>
      <c r="K46" s="74">
        <v>-10417895.649999999</v>
      </c>
      <c r="L46" s="72">
        <v>-10417895.649999999</v>
      </c>
    </row>
    <row r="47" spans="1:12" ht="12.75">
      <c r="A47" s="230" t="s">
        <v>21</v>
      </c>
      <c r="B47" s="231"/>
      <c r="C47" s="231"/>
      <c r="D47" s="231"/>
      <c r="E47" s="232"/>
      <c r="F47" s="6">
        <v>164</v>
      </c>
      <c r="G47" s="70">
        <v>0</v>
      </c>
      <c r="H47" s="71">
        <v>-14170000</v>
      </c>
      <c r="I47" s="72">
        <v>-14170000</v>
      </c>
      <c r="J47" s="70">
        <v>0</v>
      </c>
      <c r="K47" s="71">
        <v>-10417895.649999999</v>
      </c>
      <c r="L47" s="72">
        <v>-10417895.649999999</v>
      </c>
    </row>
    <row r="48" spans="1:12" ht="12.75">
      <c r="A48" s="230" t="s">
        <v>22</v>
      </c>
      <c r="B48" s="231"/>
      <c r="C48" s="231"/>
      <c r="D48" s="231"/>
      <c r="E48" s="232"/>
      <c r="F48" s="6">
        <v>165</v>
      </c>
      <c r="G48" s="70">
        <v>0</v>
      </c>
      <c r="H48" s="71">
        <v>0</v>
      </c>
      <c r="I48" s="72">
        <v>0</v>
      </c>
      <c r="J48" s="70">
        <v>0</v>
      </c>
      <c r="K48" s="71">
        <v>0</v>
      </c>
      <c r="L48" s="72">
        <v>0</v>
      </c>
    </row>
    <row r="49" spans="1:12" ht="12.75">
      <c r="A49" s="230" t="s">
        <v>23</v>
      </c>
      <c r="B49" s="231"/>
      <c r="C49" s="231"/>
      <c r="D49" s="231"/>
      <c r="E49" s="232"/>
      <c r="F49" s="6">
        <v>166</v>
      </c>
      <c r="G49" s="70">
        <v>0</v>
      </c>
      <c r="H49" s="71">
        <v>0</v>
      </c>
      <c r="I49" s="72">
        <v>0</v>
      </c>
      <c r="J49" s="70">
        <v>0</v>
      </c>
      <c r="K49" s="71">
        <v>0</v>
      </c>
      <c r="L49" s="72">
        <v>0</v>
      </c>
    </row>
    <row r="50" spans="1:12" ht="37.5" customHeight="1">
      <c r="A50" s="233" t="s">
        <v>410</v>
      </c>
      <c r="B50" s="231"/>
      <c r="C50" s="231"/>
      <c r="D50" s="231"/>
      <c r="E50" s="232"/>
      <c r="F50" s="6">
        <v>167</v>
      </c>
      <c r="G50" s="73">
        <v>1232080.8899999997</v>
      </c>
      <c r="H50" s="74">
        <v>0</v>
      </c>
      <c r="I50" s="72">
        <v>1232080.8899999997</v>
      </c>
      <c r="J50" s="73">
        <v>1691449.6</v>
      </c>
      <c r="K50" s="74">
        <v>0</v>
      </c>
      <c r="L50" s="72">
        <v>1691449.6</v>
      </c>
    </row>
    <row r="51" spans="1:12" ht="12.75">
      <c r="A51" s="230" t="s">
        <v>24</v>
      </c>
      <c r="B51" s="231"/>
      <c r="C51" s="231"/>
      <c r="D51" s="231"/>
      <c r="E51" s="232"/>
      <c r="F51" s="6">
        <v>168</v>
      </c>
      <c r="G51" s="70">
        <v>1232080.8899999997</v>
      </c>
      <c r="H51" s="71">
        <v>0</v>
      </c>
      <c r="I51" s="72">
        <v>1232080.8899999997</v>
      </c>
      <c r="J51" s="70">
        <v>1691449.6</v>
      </c>
      <c r="K51" s="71">
        <v>0</v>
      </c>
      <c r="L51" s="72">
        <v>1691449.6</v>
      </c>
    </row>
    <row r="52" spans="1:12" ht="12.75">
      <c r="A52" s="230" t="s">
        <v>25</v>
      </c>
      <c r="B52" s="231"/>
      <c r="C52" s="231"/>
      <c r="D52" s="231"/>
      <c r="E52" s="232"/>
      <c r="F52" s="6">
        <v>169</v>
      </c>
      <c r="G52" s="70">
        <v>0</v>
      </c>
      <c r="H52" s="71">
        <v>0</v>
      </c>
      <c r="I52" s="72">
        <v>0</v>
      </c>
      <c r="J52" s="70">
        <v>0</v>
      </c>
      <c r="K52" s="71">
        <v>0</v>
      </c>
      <c r="L52" s="72">
        <v>0</v>
      </c>
    </row>
    <row r="53" spans="1:12" ht="12.75">
      <c r="A53" s="230" t="s">
        <v>26</v>
      </c>
      <c r="B53" s="231"/>
      <c r="C53" s="231"/>
      <c r="D53" s="231"/>
      <c r="E53" s="232"/>
      <c r="F53" s="6">
        <v>170</v>
      </c>
      <c r="G53" s="70">
        <v>0</v>
      </c>
      <c r="H53" s="71">
        <v>0</v>
      </c>
      <c r="I53" s="72">
        <v>0</v>
      </c>
      <c r="J53" s="70">
        <v>0</v>
      </c>
      <c r="K53" s="71">
        <v>0</v>
      </c>
      <c r="L53" s="72">
        <v>0</v>
      </c>
    </row>
    <row r="54" spans="1:12" ht="21" customHeight="1">
      <c r="A54" s="233" t="s">
        <v>108</v>
      </c>
      <c r="B54" s="231"/>
      <c r="C54" s="231"/>
      <c r="D54" s="231"/>
      <c r="E54" s="232"/>
      <c r="F54" s="6">
        <v>171</v>
      </c>
      <c r="G54" s="73">
        <v>0</v>
      </c>
      <c r="H54" s="74">
        <v>-59243.48000000004</v>
      </c>
      <c r="I54" s="72">
        <v>-59243.48000000004</v>
      </c>
      <c r="J54" s="73">
        <v>0</v>
      </c>
      <c r="K54" s="74">
        <v>-1125122.17</v>
      </c>
      <c r="L54" s="72">
        <v>-1125122.17</v>
      </c>
    </row>
    <row r="55" spans="1:12" ht="12.75">
      <c r="A55" s="230" t="s">
        <v>27</v>
      </c>
      <c r="B55" s="231"/>
      <c r="C55" s="231"/>
      <c r="D55" s="231"/>
      <c r="E55" s="232"/>
      <c r="F55" s="6">
        <v>172</v>
      </c>
      <c r="G55" s="70">
        <v>0</v>
      </c>
      <c r="H55" s="71">
        <v>95563.29999999999</v>
      </c>
      <c r="I55" s="72">
        <v>95563.29999999999</v>
      </c>
      <c r="J55" s="70">
        <v>0</v>
      </c>
      <c r="K55" s="71">
        <v>-1078225.46</v>
      </c>
      <c r="L55" s="72">
        <v>-1078225.46</v>
      </c>
    </row>
    <row r="56" spans="1:12" ht="12.75">
      <c r="A56" s="230" t="s">
        <v>28</v>
      </c>
      <c r="B56" s="231"/>
      <c r="C56" s="231"/>
      <c r="D56" s="231"/>
      <c r="E56" s="232"/>
      <c r="F56" s="6">
        <v>173</v>
      </c>
      <c r="G56" s="70">
        <v>0</v>
      </c>
      <c r="H56" s="71">
        <v>-154806.78</v>
      </c>
      <c r="I56" s="72">
        <v>-154806.78</v>
      </c>
      <c r="J56" s="70">
        <v>0</v>
      </c>
      <c r="K56" s="71">
        <v>-46896.71000000002</v>
      </c>
      <c r="L56" s="72">
        <v>-46896.71000000002</v>
      </c>
    </row>
    <row r="57" spans="1:12" ht="21" customHeight="1">
      <c r="A57" s="233" t="s">
        <v>109</v>
      </c>
      <c r="B57" s="231"/>
      <c r="C57" s="231"/>
      <c r="D57" s="231"/>
      <c r="E57" s="232"/>
      <c r="F57" s="6">
        <v>174</v>
      </c>
      <c r="G57" s="73">
        <v>-28223563.53</v>
      </c>
      <c r="H57" s="74">
        <v>-309323674.02999985</v>
      </c>
      <c r="I57" s="72">
        <v>-337547237.5599998</v>
      </c>
      <c r="J57" s="73">
        <v>-30800852.5</v>
      </c>
      <c r="K57" s="74">
        <v>-282564952.30999994</v>
      </c>
      <c r="L57" s="72">
        <v>-313365804.80999994</v>
      </c>
    </row>
    <row r="58" spans="1:12" ht="12.75">
      <c r="A58" s="230" t="s">
        <v>110</v>
      </c>
      <c r="B58" s="231"/>
      <c r="C58" s="231"/>
      <c r="D58" s="231"/>
      <c r="E58" s="232"/>
      <c r="F58" s="6">
        <v>175</v>
      </c>
      <c r="G58" s="73">
        <v>-10880143.879999999</v>
      </c>
      <c r="H58" s="74">
        <v>-94144439.41999993</v>
      </c>
      <c r="I58" s="72">
        <v>-105024583.29999992</v>
      </c>
      <c r="J58" s="73">
        <v>-8909591.11</v>
      </c>
      <c r="K58" s="74">
        <v>-83262792.39000002</v>
      </c>
      <c r="L58" s="72">
        <v>-92172383.5</v>
      </c>
    </row>
    <row r="59" spans="1:12" ht="12.75">
      <c r="A59" s="230" t="s">
        <v>29</v>
      </c>
      <c r="B59" s="231"/>
      <c r="C59" s="231"/>
      <c r="D59" s="231"/>
      <c r="E59" s="232"/>
      <c r="F59" s="6">
        <v>176</v>
      </c>
      <c r="G59" s="70">
        <v>-7054153.0299999975</v>
      </c>
      <c r="H59" s="71">
        <v>-56305381.8</v>
      </c>
      <c r="I59" s="72">
        <v>-63359534.83</v>
      </c>
      <c r="J59" s="70">
        <v>-6814362.569999998</v>
      </c>
      <c r="K59" s="71">
        <v>-51838447.599999994</v>
      </c>
      <c r="L59" s="72">
        <v>-58652810.16999999</v>
      </c>
    </row>
    <row r="60" spans="1:12" ht="12.75">
      <c r="A60" s="230" t="s">
        <v>30</v>
      </c>
      <c r="B60" s="231"/>
      <c r="C60" s="231"/>
      <c r="D60" s="231"/>
      <c r="E60" s="232"/>
      <c r="F60" s="6">
        <v>177</v>
      </c>
      <c r="G60" s="70">
        <v>-3825990.8500000006</v>
      </c>
      <c r="H60" s="71">
        <v>-35249955.989999995</v>
      </c>
      <c r="I60" s="72">
        <v>-39075946.839999996</v>
      </c>
      <c r="J60" s="70">
        <v>-2095228.54</v>
      </c>
      <c r="K60" s="71">
        <v>-28266614.650000006</v>
      </c>
      <c r="L60" s="72">
        <v>-30361843.190000013</v>
      </c>
    </row>
    <row r="61" spans="1:12" ht="12.75">
      <c r="A61" s="230" t="s">
        <v>31</v>
      </c>
      <c r="B61" s="231"/>
      <c r="C61" s="231"/>
      <c r="D61" s="231"/>
      <c r="E61" s="232"/>
      <c r="F61" s="6">
        <v>178</v>
      </c>
      <c r="G61" s="70">
        <v>0</v>
      </c>
      <c r="H61" s="71">
        <v>-2589101.6299999994</v>
      </c>
      <c r="I61" s="72">
        <v>-2589101.6299999994</v>
      </c>
      <c r="J61" s="70">
        <v>0</v>
      </c>
      <c r="K61" s="71">
        <v>-3157730.1399999997</v>
      </c>
      <c r="L61" s="72">
        <v>-3157730.1399999997</v>
      </c>
    </row>
    <row r="62" spans="1:12" ht="24" customHeight="1">
      <c r="A62" s="230" t="s">
        <v>111</v>
      </c>
      <c r="B62" s="231"/>
      <c r="C62" s="231"/>
      <c r="D62" s="231"/>
      <c r="E62" s="232"/>
      <c r="F62" s="6">
        <v>179</v>
      </c>
      <c r="G62" s="73">
        <v>-17343419.64999999</v>
      </c>
      <c r="H62" s="74">
        <v>-215179234.61</v>
      </c>
      <c r="I62" s="72">
        <v>-232522654.26</v>
      </c>
      <c r="J62" s="73">
        <v>-21891261.39</v>
      </c>
      <c r="K62" s="74">
        <v>-199302159.91999996</v>
      </c>
      <c r="L62" s="72">
        <v>-221193421.30999994</v>
      </c>
    </row>
    <row r="63" spans="1:12" ht="12.75">
      <c r="A63" s="230" t="s">
        <v>32</v>
      </c>
      <c r="B63" s="231"/>
      <c r="C63" s="231"/>
      <c r="D63" s="231"/>
      <c r="E63" s="232"/>
      <c r="F63" s="6">
        <v>180</v>
      </c>
      <c r="G63" s="70">
        <v>-533381.4000000001</v>
      </c>
      <c r="H63" s="71">
        <v>-14119638.740000002</v>
      </c>
      <c r="I63" s="72">
        <v>-14653020.140000002</v>
      </c>
      <c r="J63" s="70">
        <v>-510078.07000000007</v>
      </c>
      <c r="K63" s="71">
        <v>-13830599.300000004</v>
      </c>
      <c r="L63" s="72">
        <v>-14340677.370000005</v>
      </c>
    </row>
    <row r="64" spans="1:12" ht="12.75">
      <c r="A64" s="230" t="s">
        <v>47</v>
      </c>
      <c r="B64" s="231"/>
      <c r="C64" s="231"/>
      <c r="D64" s="231"/>
      <c r="E64" s="232"/>
      <c r="F64" s="6">
        <v>181</v>
      </c>
      <c r="G64" s="70">
        <v>-11343128.729999997</v>
      </c>
      <c r="H64" s="71">
        <v>-94064921.80000001</v>
      </c>
      <c r="I64" s="72">
        <v>-105408050.53</v>
      </c>
      <c r="J64" s="70">
        <v>-11074374.020000003</v>
      </c>
      <c r="K64" s="71">
        <v>-92515254.60000002</v>
      </c>
      <c r="L64" s="72">
        <v>-103589628.62</v>
      </c>
    </row>
    <row r="65" spans="1:12" ht="12.75">
      <c r="A65" s="230" t="s">
        <v>48</v>
      </c>
      <c r="B65" s="231"/>
      <c r="C65" s="231"/>
      <c r="D65" s="231"/>
      <c r="E65" s="232"/>
      <c r="F65" s="6">
        <v>182</v>
      </c>
      <c r="G65" s="79">
        <v>-5466909.52</v>
      </c>
      <c r="H65" s="80">
        <v>-106994674.07000002</v>
      </c>
      <c r="I65" s="81">
        <v>-112461583.59000002</v>
      </c>
      <c r="J65" s="70">
        <v>-10306809.3</v>
      </c>
      <c r="K65" s="71">
        <v>-92956306.02000001</v>
      </c>
      <c r="L65" s="72">
        <v>-103263115.32000005</v>
      </c>
    </row>
    <row r="66" spans="1:12" ht="12.75">
      <c r="A66" s="233" t="s">
        <v>112</v>
      </c>
      <c r="B66" s="231"/>
      <c r="C66" s="231"/>
      <c r="D66" s="231"/>
      <c r="E66" s="232"/>
      <c r="F66" s="6">
        <v>183</v>
      </c>
      <c r="G66" s="73">
        <v>-12655714.799999997</v>
      </c>
      <c r="H66" s="74">
        <v>-132322621.06</v>
      </c>
      <c r="I66" s="72">
        <v>-144978335.86</v>
      </c>
      <c r="J66" s="73">
        <v>3137605.950000003</v>
      </c>
      <c r="K66" s="74">
        <v>-22726943.010000005</v>
      </c>
      <c r="L66" s="72">
        <v>-19589337.060000002</v>
      </c>
    </row>
    <row r="67" spans="1:12" ht="21" customHeight="1">
      <c r="A67" s="230" t="s">
        <v>411</v>
      </c>
      <c r="B67" s="231"/>
      <c r="C67" s="231"/>
      <c r="D67" s="231"/>
      <c r="E67" s="232"/>
      <c r="F67" s="6">
        <v>184</v>
      </c>
      <c r="G67" s="70">
        <v>0</v>
      </c>
      <c r="H67" s="71">
        <v>0</v>
      </c>
      <c r="I67" s="72">
        <v>0</v>
      </c>
      <c r="J67" s="70">
        <v>0</v>
      </c>
      <c r="K67" s="71">
        <v>0</v>
      </c>
      <c r="L67" s="72">
        <v>0</v>
      </c>
    </row>
    <row r="68" spans="1:12" ht="12.75">
      <c r="A68" s="230" t="s">
        <v>49</v>
      </c>
      <c r="B68" s="231"/>
      <c r="C68" s="231"/>
      <c r="D68" s="231"/>
      <c r="E68" s="232"/>
      <c r="F68" s="6">
        <v>185</v>
      </c>
      <c r="G68" s="70">
        <v>-12185.54</v>
      </c>
      <c r="H68" s="71">
        <v>-2.8600000000001273</v>
      </c>
      <c r="I68" s="72">
        <v>-12188.400000000001</v>
      </c>
      <c r="J68" s="70">
        <v>-7268.769999999997</v>
      </c>
      <c r="K68" s="71">
        <v>-27663.93</v>
      </c>
      <c r="L68" s="72">
        <v>-34932.7</v>
      </c>
    </row>
    <row r="69" spans="1:12" ht="12.75">
      <c r="A69" s="230" t="s">
        <v>206</v>
      </c>
      <c r="B69" s="231"/>
      <c r="C69" s="231"/>
      <c r="D69" s="231"/>
      <c r="E69" s="232"/>
      <c r="F69" s="6">
        <v>186</v>
      </c>
      <c r="G69" s="70">
        <v>-12043533.83</v>
      </c>
      <c r="H69" s="71">
        <v>-30669460.72</v>
      </c>
      <c r="I69" s="72">
        <v>-42712994.55</v>
      </c>
      <c r="J69" s="70">
        <v>-5980270.819999997</v>
      </c>
      <c r="K69" s="71">
        <v>-26836996.909999996</v>
      </c>
      <c r="L69" s="72">
        <v>-32817267.72999999</v>
      </c>
    </row>
    <row r="70" spans="1:12" ht="23.25" customHeight="1">
      <c r="A70" s="230" t="s">
        <v>252</v>
      </c>
      <c r="B70" s="231"/>
      <c r="C70" s="231"/>
      <c r="D70" s="231"/>
      <c r="E70" s="232"/>
      <c r="F70" s="6">
        <v>187</v>
      </c>
      <c r="G70" s="70">
        <v>-29698.430000000168</v>
      </c>
      <c r="H70" s="71">
        <v>-8464639.309999999</v>
      </c>
      <c r="I70" s="72">
        <v>-8494337.739999998</v>
      </c>
      <c r="J70" s="70">
        <v>-31694.119999999646</v>
      </c>
      <c r="K70" s="71">
        <v>199680.18000000002</v>
      </c>
      <c r="L70" s="72">
        <v>167986.06000000052</v>
      </c>
    </row>
    <row r="71" spans="1:12" ht="21.75" customHeight="1">
      <c r="A71" s="230" t="s">
        <v>253</v>
      </c>
      <c r="B71" s="231"/>
      <c r="C71" s="231"/>
      <c r="D71" s="231"/>
      <c r="E71" s="232"/>
      <c r="F71" s="6">
        <v>188</v>
      </c>
      <c r="G71" s="70">
        <v>-439994.0700000003</v>
      </c>
      <c r="H71" s="71">
        <v>-3444051.7800000003</v>
      </c>
      <c r="I71" s="72">
        <v>-3884045.8500000006</v>
      </c>
      <c r="J71" s="70">
        <v>-276064.78</v>
      </c>
      <c r="K71" s="71">
        <v>-3012345.12</v>
      </c>
      <c r="L71" s="72">
        <v>-3288409.9000000004</v>
      </c>
    </row>
    <row r="72" spans="1:12" ht="12.75">
      <c r="A72" s="230" t="s">
        <v>255</v>
      </c>
      <c r="B72" s="231"/>
      <c r="C72" s="231"/>
      <c r="D72" s="231"/>
      <c r="E72" s="232"/>
      <c r="F72" s="6">
        <v>189</v>
      </c>
      <c r="G72" s="70">
        <v>0</v>
      </c>
      <c r="H72" s="71">
        <v>0</v>
      </c>
      <c r="I72" s="72">
        <v>0</v>
      </c>
      <c r="J72" s="70">
        <v>9575580.94</v>
      </c>
      <c r="K72" s="71">
        <v>3618344.25</v>
      </c>
      <c r="L72" s="72">
        <v>13193925.19</v>
      </c>
    </row>
    <row r="73" spans="1:12" ht="12.75">
      <c r="A73" s="230" t="s">
        <v>254</v>
      </c>
      <c r="B73" s="231"/>
      <c r="C73" s="231"/>
      <c r="D73" s="231"/>
      <c r="E73" s="232"/>
      <c r="F73" s="6">
        <v>190</v>
      </c>
      <c r="G73" s="70">
        <v>-130302.93</v>
      </c>
      <c r="H73" s="71">
        <v>-89744466.38999999</v>
      </c>
      <c r="I73" s="72">
        <v>-89874769.32</v>
      </c>
      <c r="J73" s="70">
        <v>-142676.5</v>
      </c>
      <c r="K73" s="71">
        <v>3332038.519999996</v>
      </c>
      <c r="L73" s="72">
        <v>3189362.019999996</v>
      </c>
    </row>
    <row r="74" spans="1:12" ht="24.75" customHeight="1">
      <c r="A74" s="233" t="s">
        <v>113</v>
      </c>
      <c r="B74" s="231"/>
      <c r="C74" s="231"/>
      <c r="D74" s="231"/>
      <c r="E74" s="232"/>
      <c r="F74" s="6">
        <v>191</v>
      </c>
      <c r="G74" s="73">
        <v>-116902.88</v>
      </c>
      <c r="H74" s="74">
        <v>-21669907.430000007</v>
      </c>
      <c r="I74" s="72">
        <v>-21786810.310000006</v>
      </c>
      <c r="J74" s="73">
        <v>-103874.45000000001</v>
      </c>
      <c r="K74" s="74">
        <v>-24684688.25</v>
      </c>
      <c r="L74" s="72">
        <v>-24788562.699999996</v>
      </c>
    </row>
    <row r="75" spans="1:12" ht="12.75">
      <c r="A75" s="230" t="s">
        <v>50</v>
      </c>
      <c r="B75" s="231"/>
      <c r="C75" s="231"/>
      <c r="D75" s="231"/>
      <c r="E75" s="232"/>
      <c r="F75" s="6">
        <v>192</v>
      </c>
      <c r="G75" s="70">
        <v>0</v>
      </c>
      <c r="H75" s="71">
        <v>-2089094.1100000003</v>
      </c>
      <c r="I75" s="72">
        <v>-2089094.1100000003</v>
      </c>
      <c r="J75" s="70">
        <v>0</v>
      </c>
      <c r="K75" s="71">
        <v>-1630616.9699999997</v>
      </c>
      <c r="L75" s="72">
        <v>-1630616.9699999997</v>
      </c>
    </row>
    <row r="76" spans="1:12" ht="12.75">
      <c r="A76" s="230" t="s">
        <v>51</v>
      </c>
      <c r="B76" s="231"/>
      <c r="C76" s="231"/>
      <c r="D76" s="231"/>
      <c r="E76" s="232"/>
      <c r="F76" s="6">
        <v>193</v>
      </c>
      <c r="G76" s="70">
        <v>-116902.88</v>
      </c>
      <c r="H76" s="71">
        <v>-19580813.32</v>
      </c>
      <c r="I76" s="72">
        <v>-19697716.2</v>
      </c>
      <c r="J76" s="70">
        <v>-103874.45000000001</v>
      </c>
      <c r="K76" s="71">
        <v>-23054071.28</v>
      </c>
      <c r="L76" s="72">
        <v>-23157945.729999997</v>
      </c>
    </row>
    <row r="77" spans="1:12" ht="12.75">
      <c r="A77" s="233" t="s">
        <v>59</v>
      </c>
      <c r="B77" s="231"/>
      <c r="C77" s="231"/>
      <c r="D77" s="231"/>
      <c r="E77" s="232"/>
      <c r="F77" s="6">
        <v>194</v>
      </c>
      <c r="G77" s="70">
        <v>-1142362.26</v>
      </c>
      <c r="H77" s="71">
        <v>-17316280.810000002</v>
      </c>
      <c r="I77" s="72">
        <v>-18458643.070000004</v>
      </c>
      <c r="J77" s="70">
        <v>-9860.2</v>
      </c>
      <c r="K77" s="71">
        <v>-53781926.739999995</v>
      </c>
      <c r="L77" s="72">
        <v>-53791786.93999998</v>
      </c>
    </row>
    <row r="78" spans="1:12" ht="48" customHeight="1">
      <c r="A78" s="233" t="s">
        <v>353</v>
      </c>
      <c r="B78" s="231"/>
      <c r="C78" s="231"/>
      <c r="D78" s="231"/>
      <c r="E78" s="232"/>
      <c r="F78" s="6">
        <v>195</v>
      </c>
      <c r="G78" s="73">
        <v>2689777.839999959</v>
      </c>
      <c r="H78" s="74">
        <v>44888231.65999943</v>
      </c>
      <c r="I78" s="72">
        <v>47578009.49999939</v>
      </c>
      <c r="J78" s="73">
        <v>1462809.7299998906</v>
      </c>
      <c r="K78" s="74">
        <v>7495267.4100019485</v>
      </c>
      <c r="L78" s="72">
        <v>8958077.140001863</v>
      </c>
    </row>
    <row r="79" spans="1:12" ht="12.75">
      <c r="A79" s="233" t="s">
        <v>114</v>
      </c>
      <c r="B79" s="231"/>
      <c r="C79" s="231"/>
      <c r="D79" s="231"/>
      <c r="E79" s="232"/>
      <c r="F79" s="6">
        <v>196</v>
      </c>
      <c r="G79" s="73">
        <v>-1527730.2399999998</v>
      </c>
      <c r="H79" s="74">
        <v>-21989096.019999992</v>
      </c>
      <c r="I79" s="72">
        <v>-23516826.25999999</v>
      </c>
      <c r="J79" s="73">
        <v>-278648.3700000001</v>
      </c>
      <c r="K79" s="74">
        <v>-11362906.170000002</v>
      </c>
      <c r="L79" s="72">
        <v>-11641554.54</v>
      </c>
    </row>
    <row r="80" spans="1:12" ht="12.75">
      <c r="A80" s="230" t="s">
        <v>52</v>
      </c>
      <c r="B80" s="231"/>
      <c r="C80" s="231"/>
      <c r="D80" s="231"/>
      <c r="E80" s="232"/>
      <c r="F80" s="6">
        <v>197</v>
      </c>
      <c r="G80" s="70">
        <v>-592965.32</v>
      </c>
      <c r="H80" s="71">
        <v>-21946313.219999995</v>
      </c>
      <c r="I80" s="72">
        <v>-22539278.539999995</v>
      </c>
      <c r="J80" s="70">
        <v>-278648.3700000001</v>
      </c>
      <c r="K80" s="71">
        <v>-11505775.800000004</v>
      </c>
      <c r="L80" s="72">
        <v>-11784424.170000002</v>
      </c>
    </row>
    <row r="81" spans="1:12" ht="12.75">
      <c r="A81" s="230" t="s">
        <v>53</v>
      </c>
      <c r="B81" s="231"/>
      <c r="C81" s="231"/>
      <c r="D81" s="231"/>
      <c r="E81" s="232"/>
      <c r="F81" s="6">
        <v>198</v>
      </c>
      <c r="G81" s="70">
        <v>-934764.92</v>
      </c>
      <c r="H81" s="71">
        <v>-42782.8</v>
      </c>
      <c r="I81" s="72">
        <v>-977547.7200000001</v>
      </c>
      <c r="J81" s="70">
        <v>0</v>
      </c>
      <c r="K81" s="71"/>
      <c r="L81" s="72"/>
    </row>
    <row r="82" spans="1:12" ht="21" customHeight="1">
      <c r="A82" s="233" t="s">
        <v>208</v>
      </c>
      <c r="B82" s="231"/>
      <c r="C82" s="231"/>
      <c r="D82" s="231"/>
      <c r="E82" s="232"/>
      <c r="F82" s="6">
        <v>199</v>
      </c>
      <c r="G82" s="73">
        <v>1162047.5999999586</v>
      </c>
      <c r="H82" s="74">
        <v>22899135.639999434</v>
      </c>
      <c r="I82" s="72">
        <v>24061183.23999939</v>
      </c>
      <c r="J82" s="73">
        <v>1184161.3599998914</v>
      </c>
      <c r="K82" s="74">
        <v>-3867638.7599980533</v>
      </c>
      <c r="L82" s="72">
        <v>-2683477.399998158</v>
      </c>
    </row>
    <row r="83" spans="1:12" ht="12.75">
      <c r="A83" s="233" t="s">
        <v>256</v>
      </c>
      <c r="B83" s="234"/>
      <c r="C83" s="234"/>
      <c r="D83" s="234"/>
      <c r="E83" s="235"/>
      <c r="F83" s="6">
        <v>200</v>
      </c>
      <c r="G83" s="70">
        <v>1136617.1999999732</v>
      </c>
      <c r="H83" s="71">
        <v>23403466.597660348</v>
      </c>
      <c r="I83" s="72">
        <v>24540083.79766032</v>
      </c>
      <c r="J83" s="70">
        <v>1244419.8600000497</v>
      </c>
      <c r="K83" s="71">
        <v>-4227490.734938785</v>
      </c>
      <c r="L83" s="72">
        <v>-2983070.8749387413</v>
      </c>
    </row>
    <row r="84" spans="1:12" ht="12.75">
      <c r="A84" s="233" t="s">
        <v>257</v>
      </c>
      <c r="B84" s="234"/>
      <c r="C84" s="234"/>
      <c r="D84" s="234"/>
      <c r="E84" s="235"/>
      <c r="F84" s="6">
        <v>201</v>
      </c>
      <c r="G84" s="70">
        <v>25430.400000000023</v>
      </c>
      <c r="H84" s="71">
        <v>-504332.00766100036</v>
      </c>
      <c r="I84" s="72">
        <v>-478901.60766100034</v>
      </c>
      <c r="J84" s="70">
        <v>-60258.27000000002</v>
      </c>
      <c r="K84" s="71">
        <v>359851.705814003</v>
      </c>
      <c r="L84" s="72">
        <v>299593.43581400346</v>
      </c>
    </row>
    <row r="85" spans="1:12" ht="12.75">
      <c r="A85" s="233" t="s">
        <v>262</v>
      </c>
      <c r="B85" s="234"/>
      <c r="C85" s="234"/>
      <c r="D85" s="234"/>
      <c r="E85" s="234"/>
      <c r="F85" s="6">
        <v>202</v>
      </c>
      <c r="G85" s="70">
        <v>143925163.3399999</v>
      </c>
      <c r="H85" s="71">
        <v>841559145.3899994</v>
      </c>
      <c r="I85" s="75">
        <v>985484308.7299993</v>
      </c>
      <c r="J85" s="70">
        <v>172103869.26999992</v>
      </c>
      <c r="K85" s="71">
        <v>764654189.110002</v>
      </c>
      <c r="L85" s="75">
        <v>936758058.380002</v>
      </c>
    </row>
    <row r="86" spans="1:12" ht="12.75">
      <c r="A86" s="233" t="s">
        <v>263</v>
      </c>
      <c r="B86" s="234"/>
      <c r="C86" s="234"/>
      <c r="D86" s="234"/>
      <c r="E86" s="234"/>
      <c r="F86" s="6">
        <v>203</v>
      </c>
      <c r="G86" s="70">
        <v>-142763115.73999995</v>
      </c>
      <c r="H86" s="71">
        <v>-818660009.7499995</v>
      </c>
      <c r="I86" s="75">
        <v>-961423125.4899995</v>
      </c>
      <c r="J86" s="70">
        <v>-168458429.47000015</v>
      </c>
      <c r="K86" s="71">
        <v>-725784614.6599996</v>
      </c>
      <c r="L86" s="75">
        <v>-894243044.1299996</v>
      </c>
    </row>
    <row r="87" spans="1:12" ht="12.75">
      <c r="A87" s="233" t="s">
        <v>209</v>
      </c>
      <c r="B87" s="231"/>
      <c r="C87" s="231"/>
      <c r="D87" s="231"/>
      <c r="E87" s="231"/>
      <c r="F87" s="6">
        <v>204</v>
      </c>
      <c r="G87" s="74">
        <v>2272150</v>
      </c>
      <c r="H87" s="74">
        <v>19227280</v>
      </c>
      <c r="I87" s="72">
        <v>21499430</v>
      </c>
      <c r="J87" s="73">
        <v>-6182011.71</v>
      </c>
      <c r="K87" s="74">
        <v>-25868724.14666799</v>
      </c>
      <c r="L87" s="72">
        <v>-32050735.856667995</v>
      </c>
    </row>
    <row r="88" spans="1:12" ht="19.5" customHeight="1">
      <c r="A88" s="230" t="s">
        <v>412</v>
      </c>
      <c r="B88" s="231"/>
      <c r="C88" s="231"/>
      <c r="D88" s="231"/>
      <c r="E88" s="231"/>
      <c r="F88" s="6">
        <v>205</v>
      </c>
      <c r="G88" s="70">
        <v>0</v>
      </c>
      <c r="H88" s="71">
        <v>24757</v>
      </c>
      <c r="I88" s="72">
        <v>24757</v>
      </c>
      <c r="J88" s="70">
        <v>0</v>
      </c>
      <c r="K88" s="71">
        <v>3953407</v>
      </c>
      <c r="L88" s="72">
        <v>3953407</v>
      </c>
    </row>
    <row r="89" spans="1:12" ht="23.25" customHeight="1">
      <c r="A89" s="230" t="s">
        <v>265</v>
      </c>
      <c r="B89" s="231"/>
      <c r="C89" s="231"/>
      <c r="D89" s="231"/>
      <c r="E89" s="231"/>
      <c r="F89" s="6">
        <v>206</v>
      </c>
      <c r="G89" s="70">
        <v>2272150</v>
      </c>
      <c r="H89" s="71">
        <v>9423648</v>
      </c>
      <c r="I89" s="72">
        <v>11695798</v>
      </c>
      <c r="J89" s="70">
        <v>-6182011.71</v>
      </c>
      <c r="K89" s="71">
        <v>-29150008.596069995</v>
      </c>
      <c r="L89" s="72">
        <v>-35332020.30607</v>
      </c>
    </row>
    <row r="90" spans="1:12" ht="34.5" customHeight="1">
      <c r="A90" s="230" t="s">
        <v>413</v>
      </c>
      <c r="B90" s="231"/>
      <c r="C90" s="231"/>
      <c r="D90" s="231"/>
      <c r="E90" s="231"/>
      <c r="F90" s="6">
        <v>207</v>
      </c>
      <c r="G90" s="70">
        <v>0</v>
      </c>
      <c r="H90" s="71">
        <v>9778875</v>
      </c>
      <c r="I90" s="72">
        <v>9778875</v>
      </c>
      <c r="J90" s="70">
        <v>0</v>
      </c>
      <c r="K90" s="71">
        <v>-672122.5505979997</v>
      </c>
      <c r="L90" s="72">
        <v>-672122.5505979997</v>
      </c>
    </row>
    <row r="91" spans="1:12" ht="21" customHeight="1">
      <c r="A91" s="230" t="s">
        <v>414</v>
      </c>
      <c r="B91" s="231"/>
      <c r="C91" s="231"/>
      <c r="D91" s="231"/>
      <c r="E91" s="231"/>
      <c r="F91" s="6">
        <v>208</v>
      </c>
      <c r="G91" s="70">
        <v>0</v>
      </c>
      <c r="H91" s="71">
        <v>0</v>
      </c>
      <c r="I91" s="72">
        <v>0</v>
      </c>
      <c r="J91" s="70">
        <v>0</v>
      </c>
      <c r="K91" s="71">
        <v>0</v>
      </c>
      <c r="L91" s="72">
        <v>0</v>
      </c>
    </row>
    <row r="92" spans="1:12" ht="12.75">
      <c r="A92" s="230" t="s">
        <v>266</v>
      </c>
      <c r="B92" s="231"/>
      <c r="C92" s="231"/>
      <c r="D92" s="231"/>
      <c r="E92" s="231"/>
      <c r="F92" s="6">
        <v>209</v>
      </c>
      <c r="G92" s="70">
        <v>0</v>
      </c>
      <c r="H92" s="71">
        <v>0</v>
      </c>
      <c r="I92" s="72">
        <v>0</v>
      </c>
      <c r="J92" s="70">
        <v>0</v>
      </c>
      <c r="K92" s="71">
        <v>0</v>
      </c>
      <c r="L92" s="72">
        <v>0</v>
      </c>
    </row>
    <row r="93" spans="1:12" ht="22.5" customHeight="1">
      <c r="A93" s="230" t="s">
        <v>267</v>
      </c>
      <c r="B93" s="231"/>
      <c r="C93" s="231"/>
      <c r="D93" s="231"/>
      <c r="E93" s="231"/>
      <c r="F93" s="6">
        <v>210</v>
      </c>
      <c r="G93" s="70">
        <v>0</v>
      </c>
      <c r="H93" s="71">
        <v>0</v>
      </c>
      <c r="I93" s="72">
        <v>0</v>
      </c>
      <c r="J93" s="70">
        <v>0</v>
      </c>
      <c r="K93" s="71">
        <v>0</v>
      </c>
      <c r="L93" s="72">
        <v>0</v>
      </c>
    </row>
    <row r="94" spans="1:12" ht="12.75">
      <c r="A94" s="230" t="s">
        <v>268</v>
      </c>
      <c r="B94" s="231"/>
      <c r="C94" s="231"/>
      <c r="D94" s="231"/>
      <c r="E94" s="231"/>
      <c r="F94" s="6">
        <v>211</v>
      </c>
      <c r="G94" s="70">
        <v>0</v>
      </c>
      <c r="H94" s="71">
        <v>0</v>
      </c>
      <c r="I94" s="72">
        <v>0</v>
      </c>
      <c r="J94" s="70">
        <v>0</v>
      </c>
      <c r="K94" s="71">
        <v>0</v>
      </c>
      <c r="L94" s="72">
        <v>0</v>
      </c>
    </row>
    <row r="95" spans="1:12" ht="12.75">
      <c r="A95" s="230" t="s">
        <v>269</v>
      </c>
      <c r="B95" s="231"/>
      <c r="C95" s="231"/>
      <c r="D95" s="231"/>
      <c r="E95" s="231"/>
      <c r="F95" s="6">
        <v>212</v>
      </c>
      <c r="G95" s="70">
        <v>0</v>
      </c>
      <c r="H95" s="71">
        <v>0</v>
      </c>
      <c r="I95" s="72">
        <v>0</v>
      </c>
      <c r="J95" s="70">
        <v>0</v>
      </c>
      <c r="K95" s="71">
        <v>0</v>
      </c>
      <c r="L95" s="72">
        <v>0</v>
      </c>
    </row>
    <row r="96" spans="1:12" ht="12.75">
      <c r="A96" s="233" t="s">
        <v>207</v>
      </c>
      <c r="B96" s="231"/>
      <c r="C96" s="231"/>
      <c r="D96" s="231"/>
      <c r="E96" s="231"/>
      <c r="F96" s="6">
        <v>213</v>
      </c>
      <c r="G96" s="73">
        <v>3434197.599999957</v>
      </c>
      <c r="H96" s="74">
        <v>42126415.639999434</v>
      </c>
      <c r="I96" s="72">
        <v>45560613.23999939</v>
      </c>
      <c r="J96" s="73">
        <v>-4997850.350000108</v>
      </c>
      <c r="K96" s="74">
        <v>-29736362.90666604</v>
      </c>
      <c r="L96" s="72">
        <v>-34734213.25666615</v>
      </c>
    </row>
    <row r="97" spans="1:12" ht="12.75">
      <c r="A97" s="233" t="s">
        <v>256</v>
      </c>
      <c r="B97" s="234"/>
      <c r="C97" s="234"/>
      <c r="D97" s="234"/>
      <c r="E97" s="235"/>
      <c r="F97" s="6">
        <v>214</v>
      </c>
      <c r="G97" s="70">
        <v>3408767</v>
      </c>
      <c r="H97" s="71">
        <v>36678596</v>
      </c>
      <c r="I97" s="72">
        <v>40087363</v>
      </c>
      <c r="J97" s="70">
        <v>-4937555.850000158</v>
      </c>
      <c r="K97" s="71">
        <v>-34869593.9880051</v>
      </c>
      <c r="L97" s="72">
        <v>-39807149.83800526</v>
      </c>
    </row>
    <row r="98" spans="1:12" ht="12.75">
      <c r="A98" s="233" t="s">
        <v>257</v>
      </c>
      <c r="B98" s="234"/>
      <c r="C98" s="234"/>
      <c r="D98" s="234"/>
      <c r="E98" s="235"/>
      <c r="F98" s="6">
        <v>215</v>
      </c>
      <c r="G98" s="70">
        <v>25430</v>
      </c>
      <c r="H98" s="71">
        <v>5447820</v>
      </c>
      <c r="I98" s="72">
        <v>5473250</v>
      </c>
      <c r="J98" s="70">
        <v>-60225.27000000002</v>
      </c>
      <c r="K98" s="71">
        <v>5133228.311338003</v>
      </c>
      <c r="L98" s="72">
        <v>5073003.041338003</v>
      </c>
    </row>
    <row r="99" spans="1:12" ht="12.75">
      <c r="A99" s="236" t="s">
        <v>294</v>
      </c>
      <c r="B99" s="239"/>
      <c r="C99" s="239"/>
      <c r="D99" s="239"/>
      <c r="E99" s="239"/>
      <c r="F99" s="7">
        <v>216</v>
      </c>
      <c r="G99" s="76">
        <v>0</v>
      </c>
      <c r="H99" s="77">
        <v>0</v>
      </c>
      <c r="I99" s="78">
        <v>0</v>
      </c>
      <c r="J99" s="76">
        <v>0</v>
      </c>
      <c r="K99" s="77">
        <v>0</v>
      </c>
      <c r="L99" s="78">
        <v>0</v>
      </c>
    </row>
    <row r="100" spans="1:12" ht="12.75">
      <c r="A100" s="262" t="s">
        <v>360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</row>
  </sheetData>
  <sheetProtection/>
  <mergeCells count="102"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5" zoomScaleSheetLayoutView="115" zoomScalePageLayoutView="0" workbookViewId="0" topLeftCell="A75">
      <selection activeCell="L85" sqref="L85:L86"/>
    </sheetView>
  </sheetViews>
  <sheetFormatPr defaultColWidth="9.140625" defaultRowHeight="12.75"/>
  <cols>
    <col min="1" max="12" width="9.140625" style="26" customWidth="1"/>
    <col min="13" max="16384" width="9.140625" style="26" customWidth="1"/>
  </cols>
  <sheetData>
    <row r="1" spans="1:12" ht="15.75">
      <c r="A1" s="24" t="s">
        <v>359</v>
      </c>
      <c r="B1" s="29"/>
      <c r="C1" s="29"/>
      <c r="D1" s="29"/>
      <c r="E1" s="29"/>
      <c r="F1" s="29"/>
      <c r="G1" s="29"/>
      <c r="H1" s="30"/>
      <c r="I1" s="30"/>
      <c r="J1" s="31"/>
      <c r="K1" s="32"/>
      <c r="L1" s="33"/>
    </row>
    <row r="2" spans="1:12" ht="12.75">
      <c r="A2" s="260" t="s">
        <v>380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2" ht="12.75">
      <c r="A3" s="112"/>
      <c r="B3" s="113"/>
      <c r="C3" s="113"/>
      <c r="D3" s="114"/>
      <c r="E3" s="114"/>
      <c r="F3" s="114"/>
      <c r="G3" s="114"/>
      <c r="H3" s="114"/>
      <c r="I3" s="115"/>
      <c r="J3" s="115"/>
      <c r="K3" s="265" t="s">
        <v>58</v>
      </c>
      <c r="L3" s="265"/>
    </row>
    <row r="4" spans="1:12" ht="12.75" customHeight="1">
      <c r="A4" s="256" t="s">
        <v>2</v>
      </c>
      <c r="B4" s="257"/>
      <c r="C4" s="257"/>
      <c r="D4" s="257"/>
      <c r="E4" s="257"/>
      <c r="F4" s="256" t="s">
        <v>220</v>
      </c>
      <c r="G4" s="256" t="s">
        <v>356</v>
      </c>
      <c r="H4" s="257"/>
      <c r="I4" s="257"/>
      <c r="J4" s="256" t="s">
        <v>357</v>
      </c>
      <c r="K4" s="257"/>
      <c r="L4" s="257"/>
    </row>
    <row r="5" spans="1:12" ht="12.75">
      <c r="A5" s="257"/>
      <c r="B5" s="257"/>
      <c r="C5" s="257"/>
      <c r="D5" s="257"/>
      <c r="E5" s="257"/>
      <c r="F5" s="257"/>
      <c r="G5" s="27" t="s">
        <v>349</v>
      </c>
      <c r="H5" s="27" t="s">
        <v>350</v>
      </c>
      <c r="I5" s="27" t="s">
        <v>351</v>
      </c>
      <c r="J5" s="27" t="s">
        <v>349</v>
      </c>
      <c r="K5" s="27" t="s">
        <v>350</v>
      </c>
      <c r="L5" s="27" t="s">
        <v>351</v>
      </c>
    </row>
    <row r="6" spans="1:12" ht="12.75">
      <c r="A6" s="256">
        <v>1</v>
      </c>
      <c r="B6" s="256"/>
      <c r="C6" s="256"/>
      <c r="D6" s="256"/>
      <c r="E6" s="256"/>
      <c r="F6" s="28">
        <v>2</v>
      </c>
      <c r="G6" s="28">
        <v>3</v>
      </c>
      <c r="H6" s="28">
        <v>4</v>
      </c>
      <c r="I6" s="28" t="s">
        <v>56</v>
      </c>
      <c r="J6" s="28">
        <v>6</v>
      </c>
      <c r="K6" s="28">
        <v>7</v>
      </c>
      <c r="L6" s="28" t="s">
        <v>57</v>
      </c>
    </row>
    <row r="7" spans="1:12" ht="12.75">
      <c r="A7" s="244" t="s">
        <v>99</v>
      </c>
      <c r="B7" s="245"/>
      <c r="C7" s="245"/>
      <c r="D7" s="245"/>
      <c r="E7" s="251"/>
      <c r="F7" s="5">
        <v>124</v>
      </c>
      <c r="G7" s="67">
        <f>SUM(G8:G15)</f>
        <v>387557064.46999997</v>
      </c>
      <c r="H7" s="68">
        <f>SUM(H8:H15)</f>
        <v>2454094270.4999995</v>
      </c>
      <c r="I7" s="69">
        <f aca="true" t="shared" si="0" ref="I7:I38">G7+H7</f>
        <v>2841651334.9699993</v>
      </c>
      <c r="J7" s="67">
        <f>SUM(J8:J15)</f>
        <v>414891249.51</v>
      </c>
      <c r="K7" s="68">
        <f>SUM(K8:K15)</f>
        <v>2402153614.9800005</v>
      </c>
      <c r="L7" s="69">
        <f aca="true" t="shared" si="1" ref="L7:L38">J7+K7</f>
        <v>2817044864.4900007</v>
      </c>
    </row>
    <row r="8" spans="1:12" ht="12.75">
      <c r="A8" s="230" t="s">
        <v>197</v>
      </c>
      <c r="B8" s="231"/>
      <c r="C8" s="231"/>
      <c r="D8" s="231"/>
      <c r="E8" s="232"/>
      <c r="F8" s="6">
        <v>125</v>
      </c>
      <c r="G8" s="70">
        <v>387803437.63</v>
      </c>
      <c r="H8" s="71">
        <v>2851750030.22</v>
      </c>
      <c r="I8" s="72">
        <f t="shared" si="0"/>
        <v>3239553467.85</v>
      </c>
      <c r="J8" s="70">
        <v>414905981.87</v>
      </c>
      <c r="K8" s="71">
        <v>2744602734.7200003</v>
      </c>
      <c r="L8" s="72">
        <f t="shared" si="1"/>
        <v>3159508716.59</v>
      </c>
    </row>
    <row r="9" spans="1:12" ht="12.75">
      <c r="A9" s="230" t="s">
        <v>198</v>
      </c>
      <c r="B9" s="231"/>
      <c r="C9" s="231"/>
      <c r="D9" s="231"/>
      <c r="E9" s="232"/>
      <c r="F9" s="6">
        <v>126</v>
      </c>
      <c r="G9" s="70"/>
      <c r="H9" s="71">
        <v>1024374.4699999997</v>
      </c>
      <c r="I9" s="72">
        <f t="shared" si="0"/>
        <v>1024374.4699999997</v>
      </c>
      <c r="J9" s="70">
        <v>0</v>
      </c>
      <c r="K9" s="71">
        <v>925743.38</v>
      </c>
      <c r="L9" s="72">
        <f t="shared" si="1"/>
        <v>925743.38</v>
      </c>
    </row>
    <row r="10" spans="1:12" ht="25.5" customHeight="1">
      <c r="A10" s="230" t="s">
        <v>199</v>
      </c>
      <c r="B10" s="231"/>
      <c r="C10" s="231"/>
      <c r="D10" s="231"/>
      <c r="E10" s="232"/>
      <c r="F10" s="6">
        <v>127</v>
      </c>
      <c r="G10" s="70"/>
      <c r="H10" s="71">
        <v>-69013258.69000001</v>
      </c>
      <c r="I10" s="72">
        <f t="shared" si="0"/>
        <v>-69013258.69000001</v>
      </c>
      <c r="J10" s="70">
        <v>0</v>
      </c>
      <c r="K10" s="71">
        <v>-62109080.76</v>
      </c>
      <c r="L10" s="72">
        <f t="shared" si="1"/>
        <v>-62109080.76</v>
      </c>
    </row>
    <row r="11" spans="1:12" ht="12.75">
      <c r="A11" s="230" t="s">
        <v>200</v>
      </c>
      <c r="B11" s="231"/>
      <c r="C11" s="231"/>
      <c r="D11" s="231"/>
      <c r="E11" s="232"/>
      <c r="F11" s="6">
        <v>128</v>
      </c>
      <c r="G11" s="70">
        <v>-319730.55</v>
      </c>
      <c r="H11" s="71">
        <v>-328188740.8800001</v>
      </c>
      <c r="I11" s="72">
        <f t="shared" si="0"/>
        <v>-328508471.4300001</v>
      </c>
      <c r="J11" s="70">
        <v>-266415.57</v>
      </c>
      <c r="K11" s="71">
        <v>-300751393.28999984</v>
      </c>
      <c r="L11" s="72">
        <f t="shared" si="1"/>
        <v>-301017808.85999984</v>
      </c>
    </row>
    <row r="12" spans="1:12" ht="12.75">
      <c r="A12" s="230" t="s">
        <v>201</v>
      </c>
      <c r="B12" s="231"/>
      <c r="C12" s="231"/>
      <c r="D12" s="231"/>
      <c r="E12" s="232"/>
      <c r="F12" s="6">
        <v>129</v>
      </c>
      <c r="G12" s="70">
        <v>0</v>
      </c>
      <c r="H12" s="71">
        <v>-3744945.86</v>
      </c>
      <c r="I12" s="72">
        <f t="shared" si="0"/>
        <v>-3744945.86</v>
      </c>
      <c r="J12" s="70">
        <v>0</v>
      </c>
      <c r="K12" s="71">
        <v>-8020280.679999998</v>
      </c>
      <c r="L12" s="72">
        <f t="shared" si="1"/>
        <v>-8020280.679999998</v>
      </c>
    </row>
    <row r="13" spans="1:12" ht="12.75">
      <c r="A13" s="230" t="s">
        <v>202</v>
      </c>
      <c r="B13" s="231"/>
      <c r="C13" s="231"/>
      <c r="D13" s="231"/>
      <c r="E13" s="232"/>
      <c r="F13" s="6">
        <v>130</v>
      </c>
      <c r="G13" s="70">
        <v>73219.35999999999</v>
      </c>
      <c r="H13" s="71">
        <v>6876011.190000001</v>
      </c>
      <c r="I13" s="72">
        <f t="shared" si="0"/>
        <v>6949230.550000002</v>
      </c>
      <c r="J13" s="70">
        <v>250398.76</v>
      </c>
      <c r="K13" s="71">
        <v>20351437.96</v>
      </c>
      <c r="L13" s="72">
        <f t="shared" si="1"/>
        <v>20601836.720000003</v>
      </c>
    </row>
    <row r="14" spans="1:12" ht="12.75">
      <c r="A14" s="230" t="s">
        <v>203</v>
      </c>
      <c r="B14" s="231"/>
      <c r="C14" s="231"/>
      <c r="D14" s="231"/>
      <c r="E14" s="232"/>
      <c r="F14" s="6">
        <v>131</v>
      </c>
      <c r="G14" s="70">
        <v>138.03</v>
      </c>
      <c r="H14" s="71">
        <v>-4609199.950000001</v>
      </c>
      <c r="I14" s="72">
        <f t="shared" si="0"/>
        <v>-4609061.920000001</v>
      </c>
      <c r="J14" s="70">
        <v>1284.4499999999998</v>
      </c>
      <c r="K14" s="71">
        <v>378808.25</v>
      </c>
      <c r="L14" s="72">
        <f t="shared" si="1"/>
        <v>380092.7</v>
      </c>
    </row>
    <row r="15" spans="1:12" ht="12.75">
      <c r="A15" s="230" t="s">
        <v>241</v>
      </c>
      <c r="B15" s="231"/>
      <c r="C15" s="231"/>
      <c r="D15" s="231"/>
      <c r="E15" s="232"/>
      <c r="F15" s="6">
        <v>132</v>
      </c>
      <c r="G15" s="70"/>
      <c r="H15" s="71"/>
      <c r="I15" s="72">
        <f t="shared" si="0"/>
        <v>0</v>
      </c>
      <c r="J15" s="70">
        <v>0</v>
      </c>
      <c r="K15" s="71">
        <v>6775645.4</v>
      </c>
      <c r="L15" s="72">
        <f t="shared" si="1"/>
        <v>6775645.4</v>
      </c>
    </row>
    <row r="16" spans="1:12" ht="24.75" customHeight="1">
      <c r="A16" s="233" t="s">
        <v>100</v>
      </c>
      <c r="B16" s="231"/>
      <c r="C16" s="231"/>
      <c r="D16" s="231"/>
      <c r="E16" s="232"/>
      <c r="F16" s="6">
        <v>133</v>
      </c>
      <c r="G16" s="73">
        <f>G17+G18+G22+G23+G24+G28+G29</f>
        <v>135096117.76999998</v>
      </c>
      <c r="H16" s="74">
        <f>H17+H18+H22+H23+H24+H28+H29</f>
        <v>308812390.75</v>
      </c>
      <c r="I16" s="72">
        <f t="shared" si="0"/>
        <v>443908508.52</v>
      </c>
      <c r="J16" s="73">
        <f>J17+J18+J22+J23+J24+J28+J29</f>
        <v>142645193.08</v>
      </c>
      <c r="K16" s="74">
        <f>K17+K18+K22+K23+K24+K28+K29</f>
        <v>242014606.27</v>
      </c>
      <c r="L16" s="72">
        <f t="shared" si="1"/>
        <v>384659799.35</v>
      </c>
    </row>
    <row r="17" spans="1:12" ht="19.5" customHeight="1">
      <c r="A17" s="230" t="s">
        <v>219</v>
      </c>
      <c r="B17" s="231"/>
      <c r="C17" s="231"/>
      <c r="D17" s="231"/>
      <c r="E17" s="232"/>
      <c r="F17" s="6">
        <v>134</v>
      </c>
      <c r="G17" s="70"/>
      <c r="H17" s="71"/>
      <c r="I17" s="72">
        <f t="shared" si="0"/>
        <v>0</v>
      </c>
      <c r="J17" s="70">
        <v>0</v>
      </c>
      <c r="K17" s="71">
        <v>1025679.1700000018</v>
      </c>
      <c r="L17" s="72">
        <f t="shared" si="1"/>
        <v>1025679.1700000018</v>
      </c>
    </row>
    <row r="18" spans="1:12" ht="26.25" customHeight="1">
      <c r="A18" s="230" t="s">
        <v>205</v>
      </c>
      <c r="B18" s="231"/>
      <c r="C18" s="231"/>
      <c r="D18" s="231"/>
      <c r="E18" s="232"/>
      <c r="F18" s="6">
        <v>135</v>
      </c>
      <c r="G18" s="73">
        <f>SUM(G19:G21)</f>
        <v>4565.62</v>
      </c>
      <c r="H18" s="74">
        <f>SUM(H19:H21)</f>
        <v>62867176.18</v>
      </c>
      <c r="I18" s="72">
        <f t="shared" si="0"/>
        <v>62871741.8</v>
      </c>
      <c r="J18" s="73">
        <f>SUM(J19:J21)</f>
        <v>4618.36</v>
      </c>
      <c r="K18" s="74">
        <f>SUM(K19:K21)</f>
        <v>39764396.18</v>
      </c>
      <c r="L18" s="72">
        <f t="shared" si="1"/>
        <v>39769014.54</v>
      </c>
    </row>
    <row r="19" spans="1:12" ht="12.75">
      <c r="A19" s="230" t="s">
        <v>242</v>
      </c>
      <c r="B19" s="231"/>
      <c r="C19" s="231"/>
      <c r="D19" s="231"/>
      <c r="E19" s="232"/>
      <c r="F19" s="6">
        <v>136</v>
      </c>
      <c r="G19" s="70">
        <v>4565.62</v>
      </c>
      <c r="H19" s="71">
        <v>7096001.94</v>
      </c>
      <c r="I19" s="72">
        <f t="shared" si="0"/>
        <v>7100567.5600000005</v>
      </c>
      <c r="J19" s="70">
        <v>4618.36</v>
      </c>
      <c r="K19" s="71">
        <v>22571737.56</v>
      </c>
      <c r="L19" s="72">
        <f t="shared" si="1"/>
        <v>22576355.919999998</v>
      </c>
    </row>
    <row r="20" spans="1:12" ht="24" customHeight="1">
      <c r="A20" s="230" t="s">
        <v>54</v>
      </c>
      <c r="B20" s="231"/>
      <c r="C20" s="231"/>
      <c r="D20" s="231"/>
      <c r="E20" s="232"/>
      <c r="F20" s="6">
        <v>137</v>
      </c>
      <c r="G20" s="70"/>
      <c r="H20" s="71">
        <v>55751782.18</v>
      </c>
      <c r="I20" s="72">
        <f t="shared" si="0"/>
        <v>55751782.18</v>
      </c>
      <c r="J20" s="70">
        <v>0</v>
      </c>
      <c r="K20" s="71">
        <v>17101150.14</v>
      </c>
      <c r="L20" s="72">
        <f t="shared" si="1"/>
        <v>17101150.14</v>
      </c>
    </row>
    <row r="21" spans="1:12" ht="12.75">
      <c r="A21" s="230" t="s">
        <v>243</v>
      </c>
      <c r="B21" s="231"/>
      <c r="C21" s="231"/>
      <c r="D21" s="231"/>
      <c r="E21" s="232"/>
      <c r="F21" s="6">
        <v>138</v>
      </c>
      <c r="G21" s="70"/>
      <c r="H21" s="71">
        <v>19392.06</v>
      </c>
      <c r="I21" s="72">
        <f t="shared" si="0"/>
        <v>19392.06</v>
      </c>
      <c r="J21" s="70">
        <v>0</v>
      </c>
      <c r="K21" s="71">
        <v>91508.48</v>
      </c>
      <c r="L21" s="72">
        <f t="shared" si="1"/>
        <v>91508.48</v>
      </c>
    </row>
    <row r="22" spans="1:12" ht="12.75">
      <c r="A22" s="230" t="s">
        <v>244</v>
      </c>
      <c r="B22" s="231"/>
      <c r="C22" s="231"/>
      <c r="D22" s="231"/>
      <c r="E22" s="232"/>
      <c r="F22" s="6">
        <v>139</v>
      </c>
      <c r="G22" s="70">
        <v>108747359.52</v>
      </c>
      <c r="H22" s="71">
        <v>160646102.7</v>
      </c>
      <c r="I22" s="72">
        <f t="shared" si="0"/>
        <v>269393462.21999997</v>
      </c>
      <c r="J22" s="70">
        <v>111995864.08000001</v>
      </c>
      <c r="K22" s="71">
        <v>153641048.84</v>
      </c>
      <c r="L22" s="72">
        <f t="shared" si="1"/>
        <v>265636912.92000002</v>
      </c>
    </row>
    <row r="23" spans="1:12" ht="22.5" customHeight="1">
      <c r="A23" s="230" t="s">
        <v>270</v>
      </c>
      <c r="B23" s="231"/>
      <c r="C23" s="231"/>
      <c r="D23" s="231"/>
      <c r="E23" s="232"/>
      <c r="F23" s="6">
        <v>140</v>
      </c>
      <c r="G23" s="70">
        <v>2494897.33</v>
      </c>
      <c r="H23" s="71">
        <v>8892042.129999999</v>
      </c>
      <c r="I23" s="72">
        <f t="shared" si="0"/>
        <v>11386939.459999999</v>
      </c>
      <c r="J23" s="70">
        <v>19176414.46</v>
      </c>
      <c r="K23" s="71">
        <v>25292859.31</v>
      </c>
      <c r="L23" s="72">
        <f t="shared" si="1"/>
        <v>44469273.769999996</v>
      </c>
    </row>
    <row r="24" spans="1:12" ht="19.5" customHeight="1">
      <c r="A24" s="230" t="s">
        <v>101</v>
      </c>
      <c r="B24" s="231"/>
      <c r="C24" s="231"/>
      <c r="D24" s="231"/>
      <c r="E24" s="232"/>
      <c r="F24" s="6">
        <v>141</v>
      </c>
      <c r="G24" s="73">
        <f>SUM(G25:G27)</f>
        <v>3870282.95</v>
      </c>
      <c r="H24" s="74">
        <f>SUM(H25:H27)</f>
        <v>6598217.200000001</v>
      </c>
      <c r="I24" s="72">
        <f t="shared" si="0"/>
        <v>10468500.150000002</v>
      </c>
      <c r="J24" s="73">
        <f>SUM(J25:J27)</f>
        <v>7453530.25</v>
      </c>
      <c r="K24" s="74">
        <f>SUM(K25:K27)</f>
        <v>6155699.35</v>
      </c>
      <c r="L24" s="72">
        <f t="shared" si="1"/>
        <v>13609229.6</v>
      </c>
    </row>
    <row r="25" spans="1:12" ht="12.75">
      <c r="A25" s="230" t="s">
        <v>245</v>
      </c>
      <c r="B25" s="231"/>
      <c r="C25" s="231"/>
      <c r="D25" s="231"/>
      <c r="E25" s="232"/>
      <c r="F25" s="6">
        <v>142</v>
      </c>
      <c r="G25" s="70">
        <v>3081728.98</v>
      </c>
      <c r="H25" s="71">
        <v>4899660.840000001</v>
      </c>
      <c r="I25" s="72">
        <f t="shared" si="0"/>
        <v>7981389.82</v>
      </c>
      <c r="J25" s="70">
        <v>6064757.13</v>
      </c>
      <c r="K25" s="71">
        <v>4541081.8</v>
      </c>
      <c r="L25" s="72">
        <f t="shared" si="1"/>
        <v>10605838.93</v>
      </c>
    </row>
    <row r="26" spans="1:12" ht="12.75">
      <c r="A26" s="230" t="s">
        <v>246</v>
      </c>
      <c r="B26" s="231"/>
      <c r="C26" s="231"/>
      <c r="D26" s="231"/>
      <c r="E26" s="232"/>
      <c r="F26" s="6">
        <v>143</v>
      </c>
      <c r="G26" s="70"/>
      <c r="H26" s="71">
        <v>1698556.36</v>
      </c>
      <c r="I26" s="72">
        <f t="shared" si="0"/>
        <v>1698556.36</v>
      </c>
      <c r="J26" s="70">
        <v>1061391.42</v>
      </c>
      <c r="K26" s="71">
        <v>1614617.55</v>
      </c>
      <c r="L26" s="72">
        <f t="shared" si="1"/>
        <v>2676008.9699999997</v>
      </c>
    </row>
    <row r="27" spans="1:12" ht="12.75">
      <c r="A27" s="230" t="s">
        <v>7</v>
      </c>
      <c r="B27" s="231"/>
      <c r="C27" s="231"/>
      <c r="D27" s="231"/>
      <c r="E27" s="232"/>
      <c r="F27" s="6">
        <v>144</v>
      </c>
      <c r="G27" s="70">
        <v>788553.97</v>
      </c>
      <c r="H27" s="71"/>
      <c r="I27" s="72">
        <f t="shared" si="0"/>
        <v>788553.97</v>
      </c>
      <c r="J27" s="70">
        <v>327381.7</v>
      </c>
      <c r="K27" s="71">
        <v>0</v>
      </c>
      <c r="L27" s="72">
        <f t="shared" si="1"/>
        <v>327381.7</v>
      </c>
    </row>
    <row r="28" spans="1:12" ht="12.75">
      <c r="A28" s="230" t="s">
        <v>8</v>
      </c>
      <c r="B28" s="231"/>
      <c r="C28" s="231"/>
      <c r="D28" s="231"/>
      <c r="E28" s="232"/>
      <c r="F28" s="6">
        <v>145</v>
      </c>
      <c r="G28" s="70">
        <v>19753249.53</v>
      </c>
      <c r="H28" s="71">
        <v>16947706.85</v>
      </c>
      <c r="I28" s="72">
        <f t="shared" si="0"/>
        <v>36700956.38</v>
      </c>
      <c r="J28" s="70">
        <v>3829830.9299999997</v>
      </c>
      <c r="K28" s="71">
        <v>4502517.05</v>
      </c>
      <c r="L28" s="72">
        <f t="shared" si="1"/>
        <v>8332347.9799999995</v>
      </c>
    </row>
    <row r="29" spans="1:12" ht="12.75">
      <c r="A29" s="230" t="s">
        <v>9</v>
      </c>
      <c r="B29" s="231"/>
      <c r="C29" s="231"/>
      <c r="D29" s="231"/>
      <c r="E29" s="232"/>
      <c r="F29" s="6">
        <v>146</v>
      </c>
      <c r="G29" s="70">
        <v>225762.81999999998</v>
      </c>
      <c r="H29" s="71">
        <v>52861145.69</v>
      </c>
      <c r="I29" s="72">
        <f t="shared" si="0"/>
        <v>53086908.51</v>
      </c>
      <c r="J29" s="70">
        <v>184935</v>
      </c>
      <c r="K29" s="71">
        <v>11632406.370000001</v>
      </c>
      <c r="L29" s="72">
        <f t="shared" si="1"/>
        <v>11817341.370000001</v>
      </c>
    </row>
    <row r="30" spans="1:12" ht="12.75">
      <c r="A30" s="233" t="s">
        <v>10</v>
      </c>
      <c r="B30" s="231"/>
      <c r="C30" s="231"/>
      <c r="D30" s="231"/>
      <c r="E30" s="232"/>
      <c r="F30" s="6">
        <v>147</v>
      </c>
      <c r="G30" s="70">
        <v>69101.47</v>
      </c>
      <c r="H30" s="71">
        <v>44660305.31999999</v>
      </c>
      <c r="I30" s="72">
        <f t="shared" si="0"/>
        <v>44729406.78999999</v>
      </c>
      <c r="J30" s="70">
        <v>25900.79</v>
      </c>
      <c r="K30" s="71">
        <v>40199038.21</v>
      </c>
      <c r="L30" s="72">
        <f t="shared" si="1"/>
        <v>40224939</v>
      </c>
    </row>
    <row r="31" spans="1:12" ht="21.75" customHeight="1">
      <c r="A31" s="233" t="s">
        <v>11</v>
      </c>
      <c r="B31" s="231"/>
      <c r="C31" s="231"/>
      <c r="D31" s="231"/>
      <c r="E31" s="232"/>
      <c r="F31" s="6">
        <v>148</v>
      </c>
      <c r="G31" s="70">
        <v>108336.21</v>
      </c>
      <c r="H31" s="71">
        <v>20825011.37</v>
      </c>
      <c r="I31" s="72">
        <f t="shared" si="0"/>
        <v>20933347.580000002</v>
      </c>
      <c r="J31" s="70">
        <v>180376.56</v>
      </c>
      <c r="K31" s="71">
        <v>19606815.279999997</v>
      </c>
      <c r="L31" s="72">
        <f t="shared" si="1"/>
        <v>19787191.839999996</v>
      </c>
    </row>
    <row r="32" spans="1:12" ht="12.75">
      <c r="A32" s="233" t="s">
        <v>12</v>
      </c>
      <c r="B32" s="231"/>
      <c r="C32" s="231"/>
      <c r="D32" s="231"/>
      <c r="E32" s="232"/>
      <c r="F32" s="6">
        <v>149</v>
      </c>
      <c r="G32" s="70">
        <v>1361320.6900000002</v>
      </c>
      <c r="H32" s="71">
        <v>213761067.11</v>
      </c>
      <c r="I32" s="72">
        <f t="shared" si="0"/>
        <v>215122387.8</v>
      </c>
      <c r="J32" s="70">
        <v>702611.5800000001</v>
      </c>
      <c r="K32" s="71">
        <v>233906559.34</v>
      </c>
      <c r="L32" s="72">
        <f t="shared" si="1"/>
        <v>234609170.92000002</v>
      </c>
    </row>
    <row r="33" spans="1:12" ht="12.75">
      <c r="A33" s="233" t="s">
        <v>102</v>
      </c>
      <c r="B33" s="231"/>
      <c r="C33" s="231"/>
      <c r="D33" s="231"/>
      <c r="E33" s="232"/>
      <c r="F33" s="6">
        <v>150</v>
      </c>
      <c r="G33" s="73">
        <f>G34+G38</f>
        <v>-323768560.22999996</v>
      </c>
      <c r="H33" s="74">
        <f>H34+H38</f>
        <v>-1403695468.69</v>
      </c>
      <c r="I33" s="72">
        <f t="shared" si="0"/>
        <v>-1727464028.92</v>
      </c>
      <c r="J33" s="73">
        <f>J34+J38</f>
        <v>-276828883.43</v>
      </c>
      <c r="K33" s="74">
        <f>K34+K38</f>
        <v>-1409663451.6800003</v>
      </c>
      <c r="L33" s="72">
        <f t="shared" si="1"/>
        <v>-1686492335.1100004</v>
      </c>
    </row>
    <row r="34" spans="1:12" ht="12.75">
      <c r="A34" s="230" t="s">
        <v>103</v>
      </c>
      <c r="B34" s="231"/>
      <c r="C34" s="231"/>
      <c r="D34" s="231"/>
      <c r="E34" s="232"/>
      <c r="F34" s="6">
        <v>151</v>
      </c>
      <c r="G34" s="73">
        <f>SUM(G35:G37)</f>
        <v>-329935997.96</v>
      </c>
      <c r="H34" s="74">
        <f>SUM(H35:H37)</f>
        <v>-1470065856.96</v>
      </c>
      <c r="I34" s="72">
        <f t="shared" si="0"/>
        <v>-1800001854.92</v>
      </c>
      <c r="J34" s="73">
        <f>SUM(J35:J37)</f>
        <v>-280307523.94</v>
      </c>
      <c r="K34" s="74">
        <f>SUM(K35:K37)</f>
        <v>-1406169973.0200002</v>
      </c>
      <c r="L34" s="72">
        <f t="shared" si="1"/>
        <v>-1686477496.9600003</v>
      </c>
    </row>
    <row r="35" spans="1:12" ht="12.75">
      <c r="A35" s="230" t="s">
        <v>13</v>
      </c>
      <c r="B35" s="231"/>
      <c r="C35" s="231"/>
      <c r="D35" s="231"/>
      <c r="E35" s="232"/>
      <c r="F35" s="6">
        <v>152</v>
      </c>
      <c r="G35" s="70">
        <v>-329935997.96</v>
      </c>
      <c r="H35" s="71">
        <v>-1614599709.43</v>
      </c>
      <c r="I35" s="72">
        <f t="shared" si="0"/>
        <v>-1944535707.39</v>
      </c>
      <c r="J35" s="70">
        <v>-280438416.21</v>
      </c>
      <c r="K35" s="71">
        <v>-1539615208.66</v>
      </c>
      <c r="L35" s="72">
        <f t="shared" si="1"/>
        <v>-1820053624.8700001</v>
      </c>
    </row>
    <row r="36" spans="1:12" ht="12.75">
      <c r="A36" s="230" t="s">
        <v>14</v>
      </c>
      <c r="B36" s="231"/>
      <c r="C36" s="231"/>
      <c r="D36" s="231"/>
      <c r="E36" s="232"/>
      <c r="F36" s="6">
        <v>153</v>
      </c>
      <c r="G36" s="70"/>
      <c r="H36" s="71">
        <v>40488.51</v>
      </c>
      <c r="I36" s="72">
        <f t="shared" si="0"/>
        <v>40488.51</v>
      </c>
      <c r="J36" s="70">
        <v>0</v>
      </c>
      <c r="K36" s="71">
        <v>1567252.36</v>
      </c>
      <c r="L36" s="72">
        <f t="shared" si="1"/>
        <v>1567252.36</v>
      </c>
    </row>
    <row r="37" spans="1:12" ht="12.75">
      <c r="A37" s="230" t="s">
        <v>15</v>
      </c>
      <c r="B37" s="231"/>
      <c r="C37" s="231"/>
      <c r="D37" s="231"/>
      <c r="E37" s="232"/>
      <c r="F37" s="6">
        <v>154</v>
      </c>
      <c r="G37" s="70"/>
      <c r="H37" s="71">
        <v>144493363.96</v>
      </c>
      <c r="I37" s="72">
        <f t="shared" si="0"/>
        <v>144493363.96</v>
      </c>
      <c r="J37" s="70">
        <v>130892.27</v>
      </c>
      <c r="K37" s="71">
        <v>131877983.28</v>
      </c>
      <c r="L37" s="72">
        <f t="shared" si="1"/>
        <v>132008875.55</v>
      </c>
    </row>
    <row r="38" spans="1:12" ht="12.75">
      <c r="A38" s="230" t="s">
        <v>104</v>
      </c>
      <c r="B38" s="231"/>
      <c r="C38" s="231"/>
      <c r="D38" s="231"/>
      <c r="E38" s="232"/>
      <c r="F38" s="6">
        <v>155</v>
      </c>
      <c r="G38" s="73">
        <f>SUM(G39:G41)</f>
        <v>6167437.73</v>
      </c>
      <c r="H38" s="74">
        <f>SUM(H39:H41)</f>
        <v>66370388.269999996</v>
      </c>
      <c r="I38" s="72">
        <f t="shared" si="0"/>
        <v>72537826</v>
      </c>
      <c r="J38" s="73">
        <f>SUM(J39:J41)</f>
        <v>3478640.51</v>
      </c>
      <c r="K38" s="74">
        <f>SUM(K39:K41)</f>
        <v>-3493478.6600000113</v>
      </c>
      <c r="L38" s="72">
        <f t="shared" si="1"/>
        <v>-14838.150000011548</v>
      </c>
    </row>
    <row r="39" spans="1:12" ht="12.75">
      <c r="A39" s="230" t="s">
        <v>16</v>
      </c>
      <c r="B39" s="231"/>
      <c r="C39" s="231"/>
      <c r="D39" s="231"/>
      <c r="E39" s="232"/>
      <c r="F39" s="6">
        <v>156</v>
      </c>
      <c r="G39" s="70">
        <v>6163008.61</v>
      </c>
      <c r="H39" s="71">
        <v>-56641837.61</v>
      </c>
      <c r="I39" s="72">
        <f aca="true" t="shared" si="2" ref="I39:I70">G39+H39</f>
        <v>-50478829</v>
      </c>
      <c r="J39" s="70">
        <v>3478640.51</v>
      </c>
      <c r="K39" s="71">
        <v>81741709.95</v>
      </c>
      <c r="L39" s="72">
        <f aca="true" t="shared" si="3" ref="L39:L70">J39+K39</f>
        <v>85220350.46000001</v>
      </c>
    </row>
    <row r="40" spans="1:12" ht="12.75">
      <c r="A40" s="230" t="s">
        <v>17</v>
      </c>
      <c r="B40" s="231"/>
      <c r="C40" s="231"/>
      <c r="D40" s="231"/>
      <c r="E40" s="232"/>
      <c r="F40" s="6">
        <v>157</v>
      </c>
      <c r="G40" s="70">
        <v>4429.12</v>
      </c>
      <c r="H40" s="71"/>
      <c r="I40" s="72">
        <f t="shared" si="2"/>
        <v>4429.12</v>
      </c>
      <c r="J40" s="70">
        <v>0</v>
      </c>
      <c r="K40" s="71">
        <v>425564.07</v>
      </c>
      <c r="L40" s="72">
        <f t="shared" si="3"/>
        <v>425564.07</v>
      </c>
    </row>
    <row r="41" spans="1:12" ht="12.75">
      <c r="A41" s="230" t="s">
        <v>18</v>
      </c>
      <c r="B41" s="231"/>
      <c r="C41" s="231"/>
      <c r="D41" s="231"/>
      <c r="E41" s="232"/>
      <c r="F41" s="6">
        <v>158</v>
      </c>
      <c r="G41" s="70"/>
      <c r="H41" s="71">
        <v>123012225.88</v>
      </c>
      <c r="I41" s="72">
        <f t="shared" si="2"/>
        <v>123012225.88</v>
      </c>
      <c r="J41" s="70">
        <v>0</v>
      </c>
      <c r="K41" s="71">
        <v>-85660752.68</v>
      </c>
      <c r="L41" s="72">
        <f t="shared" si="3"/>
        <v>-85660752.68</v>
      </c>
    </row>
    <row r="42" spans="1:12" ht="22.5" customHeight="1">
      <c r="A42" s="233" t="s">
        <v>105</v>
      </c>
      <c r="B42" s="231"/>
      <c r="C42" s="231"/>
      <c r="D42" s="231"/>
      <c r="E42" s="232"/>
      <c r="F42" s="6">
        <v>159</v>
      </c>
      <c r="G42" s="73">
        <f>G43+G46</f>
        <v>-64996942.71</v>
      </c>
      <c r="H42" s="74">
        <f>H43+H46</f>
        <v>-10670000</v>
      </c>
      <c r="I42" s="72">
        <f t="shared" si="2"/>
        <v>-75666942.71000001</v>
      </c>
      <c r="J42" s="73">
        <f>J43+J46</f>
        <v>-122247760.35000001</v>
      </c>
      <c r="K42" s="74">
        <f>K43+K46</f>
        <v>-17117895.65</v>
      </c>
      <c r="L42" s="72">
        <f t="shared" si="3"/>
        <v>-139365656</v>
      </c>
    </row>
    <row r="43" spans="1:12" ht="21" customHeight="1">
      <c r="A43" s="230" t="s">
        <v>106</v>
      </c>
      <c r="B43" s="231"/>
      <c r="C43" s="231"/>
      <c r="D43" s="231"/>
      <c r="E43" s="232"/>
      <c r="F43" s="6">
        <v>160</v>
      </c>
      <c r="G43" s="73">
        <f>SUM(G44:G45)</f>
        <v>-64996942.71</v>
      </c>
      <c r="H43" s="74">
        <f>SUM(H44:H45)</f>
        <v>0</v>
      </c>
      <c r="I43" s="72">
        <f t="shared" si="2"/>
        <v>-64996942.71</v>
      </c>
      <c r="J43" s="73">
        <f>SUM(J44:J45)</f>
        <v>-122247760.35000001</v>
      </c>
      <c r="K43" s="74">
        <f>SUM(K44:K45)</f>
        <v>0</v>
      </c>
      <c r="L43" s="72">
        <f t="shared" si="3"/>
        <v>-122247760.35000001</v>
      </c>
    </row>
    <row r="44" spans="1:12" ht="12.75">
      <c r="A44" s="230" t="s">
        <v>19</v>
      </c>
      <c r="B44" s="231"/>
      <c r="C44" s="231"/>
      <c r="D44" s="231"/>
      <c r="E44" s="232"/>
      <c r="F44" s="6">
        <v>161</v>
      </c>
      <c r="G44" s="70">
        <v>-65149825.27</v>
      </c>
      <c r="H44" s="71"/>
      <c r="I44" s="72">
        <f t="shared" si="2"/>
        <v>-65149825.27</v>
      </c>
      <c r="J44" s="70">
        <v>-122313319.84</v>
      </c>
      <c r="K44" s="71">
        <v>0</v>
      </c>
      <c r="L44" s="72">
        <f t="shared" si="3"/>
        <v>-122313319.84</v>
      </c>
    </row>
    <row r="45" spans="1:12" ht="12.75">
      <c r="A45" s="230" t="s">
        <v>20</v>
      </c>
      <c r="B45" s="231"/>
      <c r="C45" s="231"/>
      <c r="D45" s="231"/>
      <c r="E45" s="232"/>
      <c r="F45" s="6">
        <v>162</v>
      </c>
      <c r="G45" s="70">
        <v>152882.56</v>
      </c>
      <c r="H45" s="71"/>
      <c r="I45" s="72">
        <f t="shared" si="2"/>
        <v>152882.56</v>
      </c>
      <c r="J45" s="70">
        <v>65559.49</v>
      </c>
      <c r="K45" s="71">
        <v>0</v>
      </c>
      <c r="L45" s="72">
        <f t="shared" si="3"/>
        <v>65559.49</v>
      </c>
    </row>
    <row r="46" spans="1:12" ht="21.75" customHeight="1">
      <c r="A46" s="230" t="s">
        <v>107</v>
      </c>
      <c r="B46" s="231"/>
      <c r="C46" s="231"/>
      <c r="D46" s="231"/>
      <c r="E46" s="232"/>
      <c r="F46" s="6">
        <v>163</v>
      </c>
      <c r="G46" s="73">
        <f>SUM(G47:G49)</f>
        <v>0</v>
      </c>
      <c r="H46" s="74">
        <f>SUM(H47:H49)</f>
        <v>-10670000</v>
      </c>
      <c r="I46" s="72">
        <f t="shared" si="2"/>
        <v>-10670000</v>
      </c>
      <c r="J46" s="73">
        <f>SUM(J47:J49)</f>
        <v>0</v>
      </c>
      <c r="K46" s="74">
        <f>SUM(K47:K49)</f>
        <v>-17117895.65</v>
      </c>
      <c r="L46" s="72">
        <f t="shared" si="3"/>
        <v>-17117895.65</v>
      </c>
    </row>
    <row r="47" spans="1:12" ht="12.75">
      <c r="A47" s="230" t="s">
        <v>21</v>
      </c>
      <c r="B47" s="231"/>
      <c r="C47" s="231"/>
      <c r="D47" s="231"/>
      <c r="E47" s="232"/>
      <c r="F47" s="6">
        <v>164</v>
      </c>
      <c r="G47" s="70"/>
      <c r="H47" s="71">
        <v>-10670000</v>
      </c>
      <c r="I47" s="72">
        <f t="shared" si="2"/>
        <v>-10670000</v>
      </c>
      <c r="J47" s="70">
        <v>0</v>
      </c>
      <c r="K47" s="71">
        <v>-17117895.65</v>
      </c>
      <c r="L47" s="72">
        <f t="shared" si="3"/>
        <v>-17117895.65</v>
      </c>
    </row>
    <row r="48" spans="1:12" ht="12.75">
      <c r="A48" s="230" t="s">
        <v>22</v>
      </c>
      <c r="B48" s="231"/>
      <c r="C48" s="231"/>
      <c r="D48" s="231"/>
      <c r="E48" s="232"/>
      <c r="F48" s="6">
        <v>165</v>
      </c>
      <c r="G48" s="70"/>
      <c r="H48" s="71"/>
      <c r="I48" s="72">
        <f t="shared" si="2"/>
        <v>0</v>
      </c>
      <c r="J48" s="70">
        <v>0</v>
      </c>
      <c r="K48" s="71">
        <v>0</v>
      </c>
      <c r="L48" s="72">
        <f t="shared" si="3"/>
        <v>0</v>
      </c>
    </row>
    <row r="49" spans="1:12" ht="12.75">
      <c r="A49" s="230" t="s">
        <v>23</v>
      </c>
      <c r="B49" s="231"/>
      <c r="C49" s="231"/>
      <c r="D49" s="231"/>
      <c r="E49" s="232"/>
      <c r="F49" s="6">
        <v>166</v>
      </c>
      <c r="G49" s="70"/>
      <c r="H49" s="71"/>
      <c r="I49" s="72">
        <f t="shared" si="2"/>
        <v>0</v>
      </c>
      <c r="J49" s="70">
        <v>0</v>
      </c>
      <c r="K49" s="71">
        <v>0</v>
      </c>
      <c r="L49" s="72">
        <f t="shared" si="3"/>
        <v>0</v>
      </c>
    </row>
    <row r="50" spans="1:12" ht="33.75" customHeight="1">
      <c r="A50" s="233" t="s">
        <v>415</v>
      </c>
      <c r="B50" s="231"/>
      <c r="C50" s="231"/>
      <c r="D50" s="231"/>
      <c r="E50" s="232"/>
      <c r="F50" s="6">
        <v>167</v>
      </c>
      <c r="G50" s="73">
        <f>SUM(G51:G53)</f>
        <v>4700768.05</v>
      </c>
      <c r="H50" s="74">
        <f>SUM(H51:H53)</f>
        <v>0</v>
      </c>
      <c r="I50" s="72">
        <f t="shared" si="2"/>
        <v>4700768.05</v>
      </c>
      <c r="J50" s="73">
        <f>SUM(J51:J53)</f>
        <v>4947344.91</v>
      </c>
      <c r="K50" s="74">
        <f>SUM(K51:K53)</f>
        <v>0</v>
      </c>
      <c r="L50" s="72">
        <f t="shared" si="3"/>
        <v>4947344.91</v>
      </c>
    </row>
    <row r="51" spans="1:12" ht="12.75">
      <c r="A51" s="230" t="s">
        <v>24</v>
      </c>
      <c r="B51" s="231"/>
      <c r="C51" s="231"/>
      <c r="D51" s="231"/>
      <c r="E51" s="232"/>
      <c r="F51" s="6">
        <v>168</v>
      </c>
      <c r="G51" s="70">
        <v>4700768.05</v>
      </c>
      <c r="H51" s="71"/>
      <c r="I51" s="72">
        <f t="shared" si="2"/>
        <v>4700768.05</v>
      </c>
      <c r="J51" s="70">
        <v>4947344.91</v>
      </c>
      <c r="K51" s="71">
        <v>0</v>
      </c>
      <c r="L51" s="72">
        <f t="shared" si="3"/>
        <v>4947344.91</v>
      </c>
    </row>
    <row r="52" spans="1:12" ht="12.75">
      <c r="A52" s="230" t="s">
        <v>25</v>
      </c>
      <c r="B52" s="231"/>
      <c r="C52" s="231"/>
      <c r="D52" s="231"/>
      <c r="E52" s="232"/>
      <c r="F52" s="6">
        <v>169</v>
      </c>
      <c r="G52" s="70"/>
      <c r="H52" s="71"/>
      <c r="I52" s="72">
        <f t="shared" si="2"/>
        <v>0</v>
      </c>
      <c r="J52" s="70">
        <v>0</v>
      </c>
      <c r="K52" s="71">
        <v>0</v>
      </c>
      <c r="L52" s="72">
        <f t="shared" si="3"/>
        <v>0</v>
      </c>
    </row>
    <row r="53" spans="1:12" ht="12.75">
      <c r="A53" s="230" t="s">
        <v>26</v>
      </c>
      <c r="B53" s="231"/>
      <c r="C53" s="231"/>
      <c r="D53" s="231"/>
      <c r="E53" s="232"/>
      <c r="F53" s="6">
        <v>170</v>
      </c>
      <c r="G53" s="70"/>
      <c r="H53" s="71"/>
      <c r="I53" s="72">
        <f t="shared" si="2"/>
        <v>0</v>
      </c>
      <c r="J53" s="70">
        <v>0</v>
      </c>
      <c r="K53" s="71">
        <v>0</v>
      </c>
      <c r="L53" s="72">
        <f t="shared" si="3"/>
        <v>0</v>
      </c>
    </row>
    <row r="54" spans="1:12" ht="21" customHeight="1">
      <c r="A54" s="233" t="s">
        <v>108</v>
      </c>
      <c r="B54" s="231"/>
      <c r="C54" s="231"/>
      <c r="D54" s="231"/>
      <c r="E54" s="232"/>
      <c r="F54" s="6">
        <v>171</v>
      </c>
      <c r="G54" s="73">
        <f>SUM(G55:G56)</f>
        <v>0</v>
      </c>
      <c r="H54" s="74">
        <f>SUM(H55:H56)</f>
        <v>-466212.57</v>
      </c>
      <c r="I54" s="72">
        <f t="shared" si="2"/>
        <v>-466212.57</v>
      </c>
      <c r="J54" s="73">
        <f>SUM(J55:J56)</f>
        <v>0</v>
      </c>
      <c r="K54" s="74">
        <f>SUM(K55:K56)</f>
        <v>561465.6499999999</v>
      </c>
      <c r="L54" s="72">
        <f t="shared" si="3"/>
        <v>561465.6499999999</v>
      </c>
    </row>
    <row r="55" spans="1:12" ht="12.75">
      <c r="A55" s="230" t="s">
        <v>27</v>
      </c>
      <c r="B55" s="231"/>
      <c r="C55" s="231"/>
      <c r="D55" s="231"/>
      <c r="E55" s="232"/>
      <c r="F55" s="6">
        <v>172</v>
      </c>
      <c r="G55" s="70"/>
      <c r="H55" s="71">
        <v>-104980.88</v>
      </c>
      <c r="I55" s="72">
        <f t="shared" si="2"/>
        <v>-104980.88</v>
      </c>
      <c r="J55" s="70">
        <v>0</v>
      </c>
      <c r="K55" s="71">
        <v>999176.21</v>
      </c>
      <c r="L55" s="72">
        <f t="shared" si="3"/>
        <v>999176.21</v>
      </c>
    </row>
    <row r="56" spans="1:12" ht="12.75">
      <c r="A56" s="230" t="s">
        <v>28</v>
      </c>
      <c r="B56" s="231"/>
      <c r="C56" s="231"/>
      <c r="D56" s="231"/>
      <c r="E56" s="232"/>
      <c r="F56" s="6">
        <v>173</v>
      </c>
      <c r="G56" s="70"/>
      <c r="H56" s="71">
        <v>-361231.69</v>
      </c>
      <c r="I56" s="72">
        <f t="shared" si="2"/>
        <v>-361231.69</v>
      </c>
      <c r="J56" s="70">
        <v>0</v>
      </c>
      <c r="K56" s="71">
        <v>-437710.56</v>
      </c>
      <c r="L56" s="72">
        <f t="shared" si="3"/>
        <v>-437710.56</v>
      </c>
    </row>
    <row r="57" spans="1:12" ht="21" customHeight="1">
      <c r="A57" s="233" t="s">
        <v>109</v>
      </c>
      <c r="B57" s="231"/>
      <c r="C57" s="231"/>
      <c r="D57" s="231"/>
      <c r="E57" s="232"/>
      <c r="F57" s="6">
        <v>174</v>
      </c>
      <c r="G57" s="73">
        <f>G58+G62</f>
        <v>-108883777.06</v>
      </c>
      <c r="H57" s="74">
        <f>H58+H62</f>
        <v>-1040417397.1399999</v>
      </c>
      <c r="I57" s="72">
        <f t="shared" si="2"/>
        <v>-1149301174.1999998</v>
      </c>
      <c r="J57" s="73">
        <f>J58+J62</f>
        <v>-119621026</v>
      </c>
      <c r="K57" s="74">
        <f>K58+K62</f>
        <v>-1012231477.6099999</v>
      </c>
      <c r="L57" s="72">
        <f t="shared" si="3"/>
        <v>-1131852503.61</v>
      </c>
    </row>
    <row r="58" spans="1:12" ht="12.75">
      <c r="A58" s="230" t="s">
        <v>110</v>
      </c>
      <c r="B58" s="231"/>
      <c r="C58" s="231"/>
      <c r="D58" s="231"/>
      <c r="E58" s="232"/>
      <c r="F58" s="6">
        <v>175</v>
      </c>
      <c r="G58" s="73">
        <f>SUM(G59:G61)</f>
        <v>-35290162.93</v>
      </c>
      <c r="H58" s="74">
        <f>SUM(H59:H61)</f>
        <v>-296237384.36999995</v>
      </c>
      <c r="I58" s="72">
        <f t="shared" si="2"/>
        <v>-331527547.29999995</v>
      </c>
      <c r="J58" s="73">
        <f>SUM(J59:J61)</f>
        <v>-30792325.4</v>
      </c>
      <c r="K58" s="74">
        <f>SUM(K59:K61)</f>
        <v>-300704172.32</v>
      </c>
      <c r="L58" s="72">
        <f t="shared" si="3"/>
        <v>-331496497.71999997</v>
      </c>
    </row>
    <row r="59" spans="1:12" ht="12.75">
      <c r="A59" s="230" t="s">
        <v>29</v>
      </c>
      <c r="B59" s="231"/>
      <c r="C59" s="231"/>
      <c r="D59" s="231"/>
      <c r="E59" s="232"/>
      <c r="F59" s="6">
        <v>176</v>
      </c>
      <c r="G59" s="70">
        <v>-25822347.29</v>
      </c>
      <c r="H59" s="71">
        <v>-176517442.88</v>
      </c>
      <c r="I59" s="72">
        <f t="shared" si="2"/>
        <v>-202339790.17</v>
      </c>
      <c r="J59" s="70">
        <v>-23143484.45</v>
      </c>
      <c r="K59" s="71">
        <v>-191096550.73</v>
      </c>
      <c r="L59" s="72">
        <f t="shared" si="3"/>
        <v>-214240035.17999998</v>
      </c>
    </row>
    <row r="60" spans="1:12" ht="12.75">
      <c r="A60" s="230" t="s">
        <v>30</v>
      </c>
      <c r="B60" s="231"/>
      <c r="C60" s="231"/>
      <c r="D60" s="231"/>
      <c r="E60" s="232"/>
      <c r="F60" s="6">
        <v>177</v>
      </c>
      <c r="G60" s="70">
        <v>-9467815.64</v>
      </c>
      <c r="H60" s="71">
        <v>-123177080.96</v>
      </c>
      <c r="I60" s="72">
        <f t="shared" si="2"/>
        <v>-132644896.6</v>
      </c>
      <c r="J60" s="70">
        <v>-7648840.95</v>
      </c>
      <c r="K60" s="71">
        <v>-107511353.42</v>
      </c>
      <c r="L60" s="72">
        <f t="shared" si="3"/>
        <v>-115160194.37</v>
      </c>
    </row>
    <row r="61" spans="1:12" ht="12.75">
      <c r="A61" s="230" t="s">
        <v>31</v>
      </c>
      <c r="B61" s="231"/>
      <c r="C61" s="231"/>
      <c r="D61" s="231"/>
      <c r="E61" s="232"/>
      <c r="F61" s="6">
        <v>178</v>
      </c>
      <c r="G61" s="70"/>
      <c r="H61" s="71">
        <v>3457139.47</v>
      </c>
      <c r="I61" s="72">
        <f t="shared" si="2"/>
        <v>3457139.47</v>
      </c>
      <c r="J61" s="70">
        <v>0</v>
      </c>
      <c r="K61" s="71">
        <v>-2096268.17</v>
      </c>
      <c r="L61" s="72">
        <f t="shared" si="3"/>
        <v>-2096268.17</v>
      </c>
    </row>
    <row r="62" spans="1:12" ht="24" customHeight="1">
      <c r="A62" s="230" t="s">
        <v>111</v>
      </c>
      <c r="B62" s="231"/>
      <c r="C62" s="231"/>
      <c r="D62" s="231"/>
      <c r="E62" s="232"/>
      <c r="F62" s="6">
        <v>179</v>
      </c>
      <c r="G62" s="73">
        <f>SUM(G63:G65)</f>
        <v>-73593614.13</v>
      </c>
      <c r="H62" s="74">
        <f>SUM(H63:H65)</f>
        <v>-744180012.77</v>
      </c>
      <c r="I62" s="72">
        <f t="shared" si="2"/>
        <v>-817773626.9</v>
      </c>
      <c r="J62" s="73">
        <f>SUM(J63:J65)</f>
        <v>-88828700.6</v>
      </c>
      <c r="K62" s="74">
        <f>SUM(K63:K65)</f>
        <v>-711527305.29</v>
      </c>
      <c r="L62" s="72">
        <f t="shared" si="3"/>
        <v>-800356005.89</v>
      </c>
    </row>
    <row r="63" spans="1:12" ht="12.75">
      <c r="A63" s="230" t="s">
        <v>32</v>
      </c>
      <c r="B63" s="231"/>
      <c r="C63" s="231"/>
      <c r="D63" s="231"/>
      <c r="E63" s="232"/>
      <c r="F63" s="6">
        <v>180</v>
      </c>
      <c r="G63" s="70">
        <v>-1944284.8</v>
      </c>
      <c r="H63" s="71">
        <v>-54451778.95</v>
      </c>
      <c r="I63" s="72">
        <f t="shared" si="2"/>
        <v>-56396063.75</v>
      </c>
      <c r="J63" s="70">
        <v>-2088098.55</v>
      </c>
      <c r="K63" s="71">
        <v>-55419412.31</v>
      </c>
      <c r="L63" s="72">
        <f t="shared" si="3"/>
        <v>-57507510.86</v>
      </c>
    </row>
    <row r="64" spans="1:12" ht="12.75">
      <c r="A64" s="230" t="s">
        <v>47</v>
      </c>
      <c r="B64" s="231"/>
      <c r="C64" s="231"/>
      <c r="D64" s="231"/>
      <c r="E64" s="232"/>
      <c r="F64" s="6">
        <v>181</v>
      </c>
      <c r="G64" s="70">
        <v>-44308600.26</v>
      </c>
      <c r="H64" s="71">
        <v>-380279989.41</v>
      </c>
      <c r="I64" s="72">
        <f t="shared" si="2"/>
        <v>-424588589.67</v>
      </c>
      <c r="J64" s="70">
        <v>-44719484.27</v>
      </c>
      <c r="K64" s="71">
        <v>-374390554.43</v>
      </c>
      <c r="L64" s="72">
        <f t="shared" si="3"/>
        <v>-419110038.7</v>
      </c>
    </row>
    <row r="65" spans="1:12" ht="12.75">
      <c r="A65" s="230" t="s">
        <v>48</v>
      </c>
      <c r="B65" s="231"/>
      <c r="C65" s="231"/>
      <c r="D65" s="231"/>
      <c r="E65" s="232"/>
      <c r="F65" s="6">
        <v>182</v>
      </c>
      <c r="G65" s="70">
        <v>-27340729.07</v>
      </c>
      <c r="H65" s="71">
        <v>-309448244.41</v>
      </c>
      <c r="I65" s="72">
        <f t="shared" si="2"/>
        <v>-336788973.48</v>
      </c>
      <c r="J65" s="70">
        <v>-42021117.78</v>
      </c>
      <c r="K65" s="71">
        <v>-281717338.55</v>
      </c>
      <c r="L65" s="72">
        <f t="shared" si="3"/>
        <v>-323738456.33000004</v>
      </c>
    </row>
    <row r="66" spans="1:12" ht="12.75">
      <c r="A66" s="233" t="s">
        <v>112</v>
      </c>
      <c r="B66" s="231"/>
      <c r="C66" s="231"/>
      <c r="D66" s="231"/>
      <c r="E66" s="232"/>
      <c r="F66" s="6">
        <v>183</v>
      </c>
      <c r="G66" s="73">
        <f>SUM(G67:G73)</f>
        <v>-20233602.58</v>
      </c>
      <c r="H66" s="74">
        <f>SUM(H67:H73)</f>
        <v>-184753812.12</v>
      </c>
      <c r="I66" s="72">
        <f t="shared" si="2"/>
        <v>-204987414.7</v>
      </c>
      <c r="J66" s="73">
        <f>SUM(J67:J73)</f>
        <v>-28657729.589999996</v>
      </c>
      <c r="K66" s="74">
        <f>SUM(K67:K73)</f>
        <v>-125053572.96000001</v>
      </c>
      <c r="L66" s="72">
        <f t="shared" si="3"/>
        <v>-153711302.55</v>
      </c>
    </row>
    <row r="67" spans="1:12" ht="21" customHeight="1">
      <c r="A67" s="230" t="s">
        <v>411</v>
      </c>
      <c r="B67" s="231"/>
      <c r="C67" s="231"/>
      <c r="D67" s="231"/>
      <c r="E67" s="232"/>
      <c r="F67" s="6">
        <v>184</v>
      </c>
      <c r="G67" s="70"/>
      <c r="H67" s="71"/>
      <c r="I67" s="72">
        <f t="shared" si="2"/>
        <v>0</v>
      </c>
      <c r="J67" s="70">
        <v>0</v>
      </c>
      <c r="K67" s="71">
        <v>0</v>
      </c>
      <c r="L67" s="72">
        <f t="shared" si="3"/>
        <v>0</v>
      </c>
    </row>
    <row r="68" spans="1:12" ht="12.75">
      <c r="A68" s="230" t="s">
        <v>49</v>
      </c>
      <c r="B68" s="231"/>
      <c r="C68" s="231"/>
      <c r="D68" s="231"/>
      <c r="E68" s="232"/>
      <c r="F68" s="6">
        <v>185</v>
      </c>
      <c r="G68" s="70">
        <v>-12185.54</v>
      </c>
      <c r="H68" s="71">
        <v>-1353.63</v>
      </c>
      <c r="I68" s="72">
        <f t="shared" si="2"/>
        <v>-13539.170000000002</v>
      </c>
      <c r="J68" s="70">
        <v>-33336.09</v>
      </c>
      <c r="K68" s="71">
        <v>-27663.93</v>
      </c>
      <c r="L68" s="72">
        <f t="shared" si="3"/>
        <v>-61000.02</v>
      </c>
    </row>
    <row r="69" spans="1:12" ht="12.75">
      <c r="A69" s="230" t="s">
        <v>206</v>
      </c>
      <c r="B69" s="231"/>
      <c r="C69" s="231"/>
      <c r="D69" s="231"/>
      <c r="E69" s="232"/>
      <c r="F69" s="6">
        <v>186</v>
      </c>
      <c r="G69" s="70">
        <v>-12043533.83</v>
      </c>
      <c r="H69" s="71">
        <v>-32152660.72</v>
      </c>
      <c r="I69" s="72">
        <f t="shared" si="2"/>
        <v>-44196194.55</v>
      </c>
      <c r="J69" s="70">
        <v>-23815095.33</v>
      </c>
      <c r="K69" s="71">
        <v>-59236341.91</v>
      </c>
      <c r="L69" s="72">
        <f t="shared" si="3"/>
        <v>-83051437.24</v>
      </c>
    </row>
    <row r="70" spans="1:12" ht="23.25" customHeight="1">
      <c r="A70" s="230" t="s">
        <v>252</v>
      </c>
      <c r="B70" s="231"/>
      <c r="C70" s="231"/>
      <c r="D70" s="231"/>
      <c r="E70" s="232"/>
      <c r="F70" s="6">
        <v>187</v>
      </c>
      <c r="G70" s="70">
        <v>-2575940.33</v>
      </c>
      <c r="H70" s="71">
        <v>-21363965.72</v>
      </c>
      <c r="I70" s="72">
        <f t="shared" si="2"/>
        <v>-23939906.049999997</v>
      </c>
      <c r="J70" s="70">
        <v>-3076766.34</v>
      </c>
      <c r="K70" s="71">
        <v>-233257.58</v>
      </c>
      <c r="L70" s="72">
        <f t="shared" si="3"/>
        <v>-3310023.92</v>
      </c>
    </row>
    <row r="71" spans="1:12" ht="19.5" customHeight="1">
      <c r="A71" s="230" t="s">
        <v>253</v>
      </c>
      <c r="B71" s="231"/>
      <c r="C71" s="231"/>
      <c r="D71" s="231"/>
      <c r="E71" s="232"/>
      <c r="F71" s="6">
        <v>188</v>
      </c>
      <c r="G71" s="70">
        <v>-5089977.75</v>
      </c>
      <c r="H71" s="71">
        <v>-8014887.95</v>
      </c>
      <c r="I71" s="72">
        <f aca="true" t="shared" si="4" ref="I71:I99">G71+H71</f>
        <v>-13104865.7</v>
      </c>
      <c r="J71" s="70">
        <v>-1113883.08</v>
      </c>
      <c r="K71" s="71">
        <v>-4176827.2</v>
      </c>
      <c r="L71" s="72">
        <f aca="true" t="shared" si="5" ref="L71:L99">J71+K71</f>
        <v>-5290710.28</v>
      </c>
    </row>
    <row r="72" spans="1:12" ht="12.75">
      <c r="A72" s="230" t="s">
        <v>255</v>
      </c>
      <c r="B72" s="231"/>
      <c r="C72" s="231"/>
      <c r="D72" s="231"/>
      <c r="E72" s="232"/>
      <c r="F72" s="6">
        <v>189</v>
      </c>
      <c r="G72" s="70"/>
      <c r="H72" s="71"/>
      <c r="I72" s="72">
        <f t="shared" si="4"/>
        <v>0</v>
      </c>
      <c r="J72" s="70">
        <v>0</v>
      </c>
      <c r="K72" s="71">
        <v>0.009999999776482582</v>
      </c>
      <c r="L72" s="72">
        <f t="shared" si="5"/>
        <v>0.009999999776482582</v>
      </c>
    </row>
    <row r="73" spans="1:12" ht="12.75">
      <c r="A73" s="230" t="s">
        <v>254</v>
      </c>
      <c r="B73" s="231"/>
      <c r="C73" s="231"/>
      <c r="D73" s="231"/>
      <c r="E73" s="232"/>
      <c r="F73" s="6">
        <v>190</v>
      </c>
      <c r="G73" s="70">
        <v>-511965.13</v>
      </c>
      <c r="H73" s="71">
        <v>-123220944.1</v>
      </c>
      <c r="I73" s="72">
        <f t="shared" si="4"/>
        <v>-123732909.22999999</v>
      </c>
      <c r="J73" s="70">
        <v>-618648.75</v>
      </c>
      <c r="K73" s="71">
        <v>-61379482.35</v>
      </c>
      <c r="L73" s="72">
        <f t="shared" si="5"/>
        <v>-61998131.1</v>
      </c>
    </row>
    <row r="74" spans="1:12" ht="24.75" customHeight="1">
      <c r="A74" s="233" t="s">
        <v>113</v>
      </c>
      <c r="B74" s="231"/>
      <c r="C74" s="231"/>
      <c r="D74" s="231"/>
      <c r="E74" s="232"/>
      <c r="F74" s="6">
        <v>191</v>
      </c>
      <c r="G74" s="73">
        <f>SUM(G75:G76)</f>
        <v>-190956.41</v>
      </c>
      <c r="H74" s="74">
        <f>SUM(H75:H76)</f>
        <v>-84668049.2</v>
      </c>
      <c r="I74" s="72">
        <f t="shared" si="4"/>
        <v>-84859005.61</v>
      </c>
      <c r="J74" s="73">
        <f>SUM(J75:J76)</f>
        <v>-287042.07</v>
      </c>
      <c r="K74" s="74">
        <f>SUM(K75:K76)</f>
        <v>-90939086.39</v>
      </c>
      <c r="L74" s="72">
        <f t="shared" si="5"/>
        <v>-91226128.46</v>
      </c>
    </row>
    <row r="75" spans="1:12" ht="12.75">
      <c r="A75" s="230" t="s">
        <v>50</v>
      </c>
      <c r="B75" s="231"/>
      <c r="C75" s="231"/>
      <c r="D75" s="231"/>
      <c r="E75" s="232"/>
      <c r="F75" s="6">
        <v>192</v>
      </c>
      <c r="G75" s="70"/>
      <c r="H75" s="71">
        <v>-6101039.4</v>
      </c>
      <c r="I75" s="72">
        <f t="shared" si="4"/>
        <v>-6101039.4</v>
      </c>
      <c r="J75" s="70">
        <v>0</v>
      </c>
      <c r="K75" s="71">
        <v>-6103164.77</v>
      </c>
      <c r="L75" s="72">
        <f t="shared" si="5"/>
        <v>-6103164.77</v>
      </c>
    </row>
    <row r="76" spans="1:12" ht="12.75">
      <c r="A76" s="230" t="s">
        <v>51</v>
      </c>
      <c r="B76" s="231"/>
      <c r="C76" s="231"/>
      <c r="D76" s="231"/>
      <c r="E76" s="232"/>
      <c r="F76" s="6">
        <v>193</v>
      </c>
      <c r="G76" s="70">
        <v>-190956.41</v>
      </c>
      <c r="H76" s="71">
        <v>-78567009.8</v>
      </c>
      <c r="I76" s="72">
        <f t="shared" si="4"/>
        <v>-78757966.21</v>
      </c>
      <c r="J76" s="70">
        <v>-287042.07</v>
      </c>
      <c r="K76" s="71">
        <v>-84835921.62</v>
      </c>
      <c r="L76" s="72">
        <f t="shared" si="5"/>
        <v>-85122963.69</v>
      </c>
    </row>
    <row r="77" spans="1:12" ht="12.75">
      <c r="A77" s="233" t="s">
        <v>59</v>
      </c>
      <c r="B77" s="231"/>
      <c r="C77" s="231"/>
      <c r="D77" s="231"/>
      <c r="E77" s="232"/>
      <c r="F77" s="6">
        <v>194</v>
      </c>
      <c r="G77" s="70">
        <v>-1142462.99</v>
      </c>
      <c r="H77" s="71">
        <v>-168881499.21</v>
      </c>
      <c r="I77" s="72">
        <f t="shared" si="4"/>
        <v>-170023962.20000002</v>
      </c>
      <c r="J77" s="70">
        <v>-9860.2</v>
      </c>
      <c r="K77" s="71">
        <v>-143651626.29</v>
      </c>
      <c r="L77" s="72">
        <f t="shared" si="5"/>
        <v>-143661486.48999998</v>
      </c>
    </row>
    <row r="78" spans="1:12" ht="48" customHeight="1">
      <c r="A78" s="233" t="s">
        <v>353</v>
      </c>
      <c r="B78" s="231"/>
      <c r="C78" s="231"/>
      <c r="D78" s="231"/>
      <c r="E78" s="232"/>
      <c r="F78" s="6">
        <v>195</v>
      </c>
      <c r="G78" s="73">
        <f>G7+G16+G30+G31+G32+G33+G42+G50+G54+G57+G66+G74+G77</f>
        <v>9676406.679999998</v>
      </c>
      <c r="H78" s="74">
        <f>H7+H16+H30+H31+H32+H33+H42+H50+H54+H57+H66+H74+H77</f>
        <v>148600606.11999986</v>
      </c>
      <c r="I78" s="72">
        <f t="shared" si="4"/>
        <v>158277012.79999986</v>
      </c>
      <c r="J78" s="73">
        <f>J7+J16+J30+J31+J32+J33+J42+J50+J54+J57+J66+J74+J77</f>
        <v>15740374.78999995</v>
      </c>
      <c r="K78" s="74">
        <f>K7+K16+K30+K31+K32+K33+K42+K50+K54+K57+K66+K74+K77</f>
        <v>139784989.15000066</v>
      </c>
      <c r="L78" s="72">
        <f t="shared" si="5"/>
        <v>155525363.94000062</v>
      </c>
    </row>
    <row r="79" spans="1:12" ht="12.75">
      <c r="A79" s="233" t="s">
        <v>114</v>
      </c>
      <c r="B79" s="231"/>
      <c r="C79" s="231"/>
      <c r="D79" s="231"/>
      <c r="E79" s="232"/>
      <c r="F79" s="6">
        <v>196</v>
      </c>
      <c r="G79" s="73">
        <f>SUM(G80:G81)</f>
        <v>-2551473.34</v>
      </c>
      <c r="H79" s="74">
        <f>SUM(H80:H81)</f>
        <v>-46033080.95999999</v>
      </c>
      <c r="I79" s="72">
        <f t="shared" si="4"/>
        <v>-48584554.3</v>
      </c>
      <c r="J79" s="73">
        <f>SUM(J80:J81)</f>
        <v>-2461278.44</v>
      </c>
      <c r="K79" s="74">
        <f>SUM(K80:K81)</f>
        <v>-42737213.21</v>
      </c>
      <c r="L79" s="72">
        <f t="shared" si="5"/>
        <v>-45198491.65</v>
      </c>
    </row>
    <row r="80" spans="1:12" ht="12.75">
      <c r="A80" s="230" t="s">
        <v>52</v>
      </c>
      <c r="B80" s="231"/>
      <c r="C80" s="231"/>
      <c r="D80" s="231"/>
      <c r="E80" s="232"/>
      <c r="F80" s="6">
        <v>197</v>
      </c>
      <c r="G80" s="70">
        <v>-1616708.42</v>
      </c>
      <c r="H80" s="71">
        <v>-45990298.16</v>
      </c>
      <c r="I80" s="72">
        <f t="shared" si="4"/>
        <v>-47607006.58</v>
      </c>
      <c r="J80" s="70">
        <v>-2461278.44</v>
      </c>
      <c r="K80" s="71">
        <v>-42880082.84</v>
      </c>
      <c r="L80" s="72">
        <f t="shared" si="5"/>
        <v>-45341361.28</v>
      </c>
    </row>
    <row r="81" spans="1:12" ht="12.75">
      <c r="A81" s="230" t="s">
        <v>53</v>
      </c>
      <c r="B81" s="231"/>
      <c r="C81" s="231"/>
      <c r="D81" s="231"/>
      <c r="E81" s="232"/>
      <c r="F81" s="6">
        <v>198</v>
      </c>
      <c r="G81" s="70">
        <v>-934764.92</v>
      </c>
      <c r="H81" s="71">
        <v>-42782.8</v>
      </c>
      <c r="I81" s="72">
        <f t="shared" si="4"/>
        <v>-977547.7200000001</v>
      </c>
      <c r="J81" s="70">
        <v>0</v>
      </c>
      <c r="K81" s="71">
        <v>142869.63</v>
      </c>
      <c r="L81" s="72">
        <f t="shared" si="5"/>
        <v>142869.63</v>
      </c>
    </row>
    <row r="82" spans="1:12" ht="21" customHeight="1">
      <c r="A82" s="233" t="s">
        <v>208</v>
      </c>
      <c r="B82" s="231"/>
      <c r="C82" s="231"/>
      <c r="D82" s="231"/>
      <c r="E82" s="232"/>
      <c r="F82" s="6">
        <v>199</v>
      </c>
      <c r="G82" s="73">
        <f>G78+G79</f>
        <v>7124933.339999998</v>
      </c>
      <c r="H82" s="74">
        <f>H78+H79</f>
        <v>102567525.15999986</v>
      </c>
      <c r="I82" s="72">
        <f t="shared" si="4"/>
        <v>109692458.49999987</v>
      </c>
      <c r="J82" s="73">
        <f>J78+J79</f>
        <v>13279096.349999951</v>
      </c>
      <c r="K82" s="74">
        <f>K78+K79</f>
        <v>97047775.94000065</v>
      </c>
      <c r="L82" s="72">
        <f t="shared" si="5"/>
        <v>110326872.2900006</v>
      </c>
    </row>
    <row r="83" spans="1:12" ht="12.75">
      <c r="A83" s="233" t="s">
        <v>256</v>
      </c>
      <c r="B83" s="234"/>
      <c r="C83" s="234"/>
      <c r="D83" s="234"/>
      <c r="E83" s="235"/>
      <c r="F83" s="6">
        <v>200</v>
      </c>
      <c r="G83" s="70">
        <v>6785475.339999973</v>
      </c>
      <c r="H83" s="71">
        <v>100261629.38766035</v>
      </c>
      <c r="I83" s="72">
        <f t="shared" si="4"/>
        <v>107047104.72766033</v>
      </c>
      <c r="J83" s="70">
        <v>12599360.07000005</v>
      </c>
      <c r="K83" s="71">
        <v>93928760.13506122</v>
      </c>
      <c r="L83" s="72">
        <f t="shared" si="5"/>
        <v>106528120.20506127</v>
      </c>
    </row>
    <row r="84" spans="1:12" ht="12.75">
      <c r="A84" s="233" t="s">
        <v>257</v>
      </c>
      <c r="B84" s="234"/>
      <c r="C84" s="234"/>
      <c r="D84" s="234"/>
      <c r="E84" s="235"/>
      <c r="F84" s="6">
        <v>201</v>
      </c>
      <c r="G84" s="70">
        <v>339458</v>
      </c>
      <c r="H84" s="71">
        <v>2305894.6123389998</v>
      </c>
      <c r="I84" s="72">
        <f t="shared" si="4"/>
        <v>2645352.6123389998</v>
      </c>
      <c r="J84" s="70">
        <v>679736.28</v>
      </c>
      <c r="K84" s="71">
        <v>3119015.7749389997</v>
      </c>
      <c r="L84" s="72">
        <f t="shared" si="5"/>
        <v>3798752.054939</v>
      </c>
    </row>
    <row r="85" spans="1:12" ht="12.75">
      <c r="A85" s="233" t="s">
        <v>262</v>
      </c>
      <c r="B85" s="234"/>
      <c r="C85" s="234"/>
      <c r="D85" s="234"/>
      <c r="E85" s="234"/>
      <c r="F85" s="6">
        <v>202</v>
      </c>
      <c r="G85" s="70">
        <v>524191940.60999995</v>
      </c>
      <c r="H85" s="71">
        <v>3042153045.0499997</v>
      </c>
      <c r="I85" s="167">
        <f t="shared" si="4"/>
        <v>3566344985.66</v>
      </c>
      <c r="J85" s="70">
        <f>J7+J16+J30+J31+J32</f>
        <v>558445331.52</v>
      </c>
      <c r="K85" s="163">
        <f>K7+K16+K30+K31+K32</f>
        <v>2937880634.080001</v>
      </c>
      <c r="L85" s="167">
        <f t="shared" si="5"/>
        <v>3496325965.600001</v>
      </c>
    </row>
    <row r="86" spans="1:12" ht="12.75">
      <c r="A86" s="233" t="s">
        <v>263</v>
      </c>
      <c r="B86" s="234"/>
      <c r="C86" s="234"/>
      <c r="D86" s="234"/>
      <c r="E86" s="234"/>
      <c r="F86" s="6">
        <v>203</v>
      </c>
      <c r="G86" s="70">
        <f aca="true" t="shared" si="6" ref="G86:L86">G33+G42+G50+G54+G57+G66+G74+G77+G79</f>
        <v>-517067007.2699999</v>
      </c>
      <c r="H86" s="71">
        <f t="shared" si="6"/>
        <v>-2939585519.8899994</v>
      </c>
      <c r="I86" s="163">
        <f t="shared" si="6"/>
        <v>-3456652527.16</v>
      </c>
      <c r="J86" s="70">
        <f t="shared" si="6"/>
        <v>-545166235.1700002</v>
      </c>
      <c r="K86" s="163">
        <f t="shared" si="6"/>
        <v>-2840832858.14</v>
      </c>
      <c r="L86" s="163">
        <f t="shared" si="6"/>
        <v>-3385999093.31</v>
      </c>
    </row>
    <row r="87" spans="1:12" ht="12.75">
      <c r="A87" s="233" t="s">
        <v>209</v>
      </c>
      <c r="B87" s="231"/>
      <c r="C87" s="231"/>
      <c r="D87" s="231"/>
      <c r="E87" s="231"/>
      <c r="F87" s="6">
        <v>204</v>
      </c>
      <c r="G87" s="73">
        <f>SUM(G88:G94)-G95</f>
        <v>-24407721</v>
      </c>
      <c r="H87" s="74">
        <f>SUM(H88:H94)-H95</f>
        <v>-39370966</v>
      </c>
      <c r="I87" s="168">
        <f t="shared" si="4"/>
        <v>-63778687</v>
      </c>
      <c r="J87" s="73">
        <f>SUM(J88:J94)-J95</f>
        <v>-783037.09</v>
      </c>
      <c r="K87" s="166">
        <f>SUM(K88:K94)-K95</f>
        <v>-39607383.27510099</v>
      </c>
      <c r="L87" s="168">
        <f t="shared" si="5"/>
        <v>-40390420.365100995</v>
      </c>
    </row>
    <row r="88" spans="1:12" ht="19.5" customHeight="1">
      <c r="A88" s="230" t="s">
        <v>264</v>
      </c>
      <c r="B88" s="231"/>
      <c r="C88" s="231"/>
      <c r="D88" s="231"/>
      <c r="E88" s="231"/>
      <c r="F88" s="6">
        <v>205</v>
      </c>
      <c r="G88" s="70"/>
      <c r="H88" s="71">
        <v>64842</v>
      </c>
      <c r="I88" s="72">
        <f t="shared" si="4"/>
        <v>64842</v>
      </c>
      <c r="J88" s="70"/>
      <c r="K88" s="163">
        <v>81434</v>
      </c>
      <c r="L88" s="72">
        <f t="shared" si="5"/>
        <v>81434</v>
      </c>
    </row>
    <row r="89" spans="1:12" ht="23.25" customHeight="1">
      <c r="A89" s="230" t="s">
        <v>406</v>
      </c>
      <c r="B89" s="231"/>
      <c r="C89" s="231"/>
      <c r="D89" s="231"/>
      <c r="E89" s="231"/>
      <c r="F89" s="6">
        <v>206</v>
      </c>
      <c r="G89" s="70">
        <v>-24407721</v>
      </c>
      <c r="H89" s="71">
        <v>-41830581</v>
      </c>
      <c r="I89" s="72">
        <f t="shared" si="4"/>
        <v>-66238302</v>
      </c>
      <c r="J89" s="70">
        <v>-783037.09</v>
      </c>
      <c r="K89" s="71">
        <v>-35833324.366069995</v>
      </c>
      <c r="L89" s="72">
        <f t="shared" si="5"/>
        <v>-36616361.45607</v>
      </c>
    </row>
    <row r="90" spans="1:12" ht="21.75" customHeight="1">
      <c r="A90" s="230" t="s">
        <v>413</v>
      </c>
      <c r="B90" s="231"/>
      <c r="C90" s="231"/>
      <c r="D90" s="231"/>
      <c r="E90" s="231"/>
      <c r="F90" s="6">
        <v>207</v>
      </c>
      <c r="G90" s="70"/>
      <c r="H90" s="71">
        <v>2394773</v>
      </c>
      <c r="I90" s="72">
        <f t="shared" si="4"/>
        <v>2394773</v>
      </c>
      <c r="J90" s="70"/>
      <c r="K90" s="71">
        <v>-3855492.9090309995</v>
      </c>
      <c r="L90" s="72">
        <f t="shared" si="5"/>
        <v>-3855492.9090309995</v>
      </c>
    </row>
    <row r="91" spans="1:12" ht="21" customHeight="1">
      <c r="A91" s="230" t="s">
        <v>414</v>
      </c>
      <c r="B91" s="231"/>
      <c r="C91" s="231"/>
      <c r="D91" s="231"/>
      <c r="E91" s="231"/>
      <c r="F91" s="6">
        <v>208</v>
      </c>
      <c r="G91" s="70"/>
      <c r="H91" s="71"/>
      <c r="I91" s="72">
        <f t="shared" si="4"/>
        <v>0</v>
      </c>
      <c r="J91" s="70"/>
      <c r="K91" s="71"/>
      <c r="L91" s="72">
        <f t="shared" si="5"/>
        <v>0</v>
      </c>
    </row>
    <row r="92" spans="1:12" ht="12.75">
      <c r="A92" s="230" t="s">
        <v>266</v>
      </c>
      <c r="B92" s="231"/>
      <c r="C92" s="231"/>
      <c r="D92" s="231"/>
      <c r="E92" s="231"/>
      <c r="F92" s="6">
        <v>209</v>
      </c>
      <c r="G92" s="70"/>
      <c r="H92" s="71"/>
      <c r="I92" s="72">
        <f t="shared" si="4"/>
        <v>0</v>
      </c>
      <c r="J92" s="70"/>
      <c r="K92" s="71"/>
      <c r="L92" s="72">
        <f t="shared" si="5"/>
        <v>0</v>
      </c>
    </row>
    <row r="93" spans="1:12" ht="22.5" customHeight="1">
      <c r="A93" s="230" t="s">
        <v>267</v>
      </c>
      <c r="B93" s="231"/>
      <c r="C93" s="231"/>
      <c r="D93" s="231"/>
      <c r="E93" s="231"/>
      <c r="F93" s="6">
        <v>210</v>
      </c>
      <c r="G93" s="70"/>
      <c r="H93" s="71"/>
      <c r="I93" s="72">
        <f t="shared" si="4"/>
        <v>0</v>
      </c>
      <c r="J93" s="70"/>
      <c r="K93" s="71"/>
      <c r="L93" s="72">
        <f t="shared" si="5"/>
        <v>0</v>
      </c>
    </row>
    <row r="94" spans="1:12" ht="12.75">
      <c r="A94" s="230" t="s">
        <v>268</v>
      </c>
      <c r="B94" s="231"/>
      <c r="C94" s="231"/>
      <c r="D94" s="231"/>
      <c r="E94" s="231"/>
      <c r="F94" s="6">
        <v>211</v>
      </c>
      <c r="G94" s="70">
        <v>0</v>
      </c>
      <c r="H94" s="71">
        <v>0</v>
      </c>
      <c r="I94" s="72">
        <f t="shared" si="4"/>
        <v>0</v>
      </c>
      <c r="J94" s="70"/>
      <c r="K94" s="71"/>
      <c r="L94" s="72">
        <f t="shared" si="5"/>
        <v>0</v>
      </c>
    </row>
    <row r="95" spans="1:12" ht="12.75">
      <c r="A95" s="230" t="s">
        <v>269</v>
      </c>
      <c r="B95" s="231"/>
      <c r="C95" s="231"/>
      <c r="D95" s="231"/>
      <c r="E95" s="231"/>
      <c r="F95" s="6">
        <v>212</v>
      </c>
      <c r="G95" s="70">
        <v>0</v>
      </c>
      <c r="H95" s="71">
        <v>0</v>
      </c>
      <c r="I95" s="72">
        <f t="shared" si="4"/>
        <v>0</v>
      </c>
      <c r="J95" s="70"/>
      <c r="K95" s="71"/>
      <c r="L95" s="72">
        <f t="shared" si="5"/>
        <v>0</v>
      </c>
    </row>
    <row r="96" spans="1:12" ht="12.75">
      <c r="A96" s="233" t="s">
        <v>207</v>
      </c>
      <c r="B96" s="231"/>
      <c r="C96" s="231"/>
      <c r="D96" s="231"/>
      <c r="E96" s="231"/>
      <c r="F96" s="6">
        <v>213</v>
      </c>
      <c r="G96" s="73">
        <f>G82+G87</f>
        <v>-17282787.660000004</v>
      </c>
      <c r="H96" s="74">
        <f>H82+H87</f>
        <v>63196559.15999986</v>
      </c>
      <c r="I96" s="72">
        <f t="shared" si="4"/>
        <v>45913771.49999986</v>
      </c>
      <c r="J96" s="73">
        <f>J82+J87</f>
        <v>12496059.259999951</v>
      </c>
      <c r="K96" s="74">
        <f>K82+K87</f>
        <v>57440392.66489966</v>
      </c>
      <c r="L96" s="72">
        <f t="shared" si="5"/>
        <v>69936451.92489961</v>
      </c>
    </row>
    <row r="97" spans="1:12" ht="12.75">
      <c r="A97" s="233" t="s">
        <v>256</v>
      </c>
      <c r="B97" s="234"/>
      <c r="C97" s="234"/>
      <c r="D97" s="234"/>
      <c r="E97" s="235"/>
      <c r="F97" s="6">
        <v>214</v>
      </c>
      <c r="G97" s="70">
        <v>-17622246</v>
      </c>
      <c r="H97" s="71">
        <v>54587155</v>
      </c>
      <c r="I97" s="72">
        <f t="shared" si="4"/>
        <v>36964909</v>
      </c>
      <c r="J97" s="70">
        <v>11816322.979999859</v>
      </c>
      <c r="K97" s="71">
        <v>53168069.90600374</v>
      </c>
      <c r="L97" s="72">
        <f t="shared" si="5"/>
        <v>64984392.8860036</v>
      </c>
    </row>
    <row r="98" spans="1:12" ht="12.75">
      <c r="A98" s="233" t="s">
        <v>257</v>
      </c>
      <c r="B98" s="234"/>
      <c r="C98" s="234"/>
      <c r="D98" s="234"/>
      <c r="E98" s="235"/>
      <c r="F98" s="6">
        <v>215</v>
      </c>
      <c r="G98" s="70">
        <v>339458</v>
      </c>
      <c r="H98" s="71">
        <v>8609405</v>
      </c>
      <c r="I98" s="72">
        <f t="shared" si="4"/>
        <v>8948863</v>
      </c>
      <c r="J98" s="70">
        <v>679736.28</v>
      </c>
      <c r="K98" s="71">
        <v>4272322.738895999</v>
      </c>
      <c r="L98" s="72">
        <f t="shared" si="5"/>
        <v>4952059.0188959995</v>
      </c>
    </row>
    <row r="99" spans="1:12" ht="12.75">
      <c r="A99" s="236" t="s">
        <v>294</v>
      </c>
      <c r="B99" s="239"/>
      <c r="C99" s="239"/>
      <c r="D99" s="239"/>
      <c r="E99" s="239"/>
      <c r="F99" s="7">
        <v>216</v>
      </c>
      <c r="G99" s="76">
        <v>0</v>
      </c>
      <c r="H99" s="77">
        <v>0</v>
      </c>
      <c r="I99" s="78">
        <f t="shared" si="4"/>
        <v>0</v>
      </c>
      <c r="J99" s="76">
        <v>0</v>
      </c>
      <c r="K99" s="77">
        <v>0</v>
      </c>
      <c r="L99" s="78">
        <f t="shared" si="5"/>
        <v>0</v>
      </c>
    </row>
    <row r="100" spans="1:12" ht="12.75">
      <c r="A100" s="262" t="s">
        <v>360</v>
      </c>
      <c r="B100" s="262"/>
      <c r="C100" s="262"/>
      <c r="D100" s="262"/>
      <c r="E100" s="262"/>
      <c r="F100" s="262"/>
      <c r="G100" s="262"/>
      <c r="H100" s="262"/>
      <c r="I100" s="262"/>
      <c r="J100" s="262"/>
      <c r="K100" s="262"/>
      <c r="L100" s="262"/>
    </row>
  </sheetData>
  <sheetProtection/>
  <mergeCells count="101">
    <mergeCell ref="A90:E90"/>
    <mergeCell ref="A91:E91"/>
    <mergeCell ref="A92:E92"/>
    <mergeCell ref="A86:E86"/>
    <mergeCell ref="A89:E89"/>
    <mergeCell ref="A88:E88"/>
    <mergeCell ref="A98:E98"/>
    <mergeCell ref="A99:E99"/>
    <mergeCell ref="A100:L100"/>
    <mergeCell ref="A93:E93"/>
    <mergeCell ref="A94:E94"/>
    <mergeCell ref="A95:E95"/>
    <mergeCell ref="A96:E96"/>
    <mergeCell ref="A97:E97"/>
    <mergeCell ref="A80:E80"/>
    <mergeCell ref="A87:E87"/>
    <mergeCell ref="A81:E81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5:E35"/>
    <mergeCell ref="A36:E36"/>
    <mergeCell ref="A37:E37"/>
    <mergeCell ref="A38:E38"/>
    <mergeCell ref="A39:E39"/>
    <mergeCell ref="A52:E52"/>
    <mergeCell ref="A51:E51"/>
    <mergeCell ref="A25:E25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15:E1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9:E9"/>
    <mergeCell ref="A10:E10"/>
    <mergeCell ref="A11:E11"/>
    <mergeCell ref="A7:E7"/>
    <mergeCell ref="A16:E16"/>
    <mergeCell ref="A17:E17"/>
    <mergeCell ref="A8:E8"/>
    <mergeCell ref="A12:E12"/>
    <mergeCell ref="A13:E13"/>
    <mergeCell ref="A14:E14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6" max="255" man="1"/>
  </rowBreaks>
  <ignoredErrors>
    <ignoredError sqref="I16:K16 I25:I46 I50:I68 I75:I84 I87:I97 I7 I17" formula="1"/>
    <ignoredError sqref="I18:K18 I24 I74 I86:L86" formula="1" formulaRange="1"/>
    <ignoredError sqref="G18:H18 G24:H24 J24:K24 G74:H74 J74:K74" formulaRange="1"/>
    <ignoredError sqref="J85:K85 G86:H86" unlockedFormula="1"/>
    <ignoredError sqref="I86:L86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3">
      <selection activeCell="A3" sqref="A3:K62"/>
    </sheetView>
  </sheetViews>
  <sheetFormatPr defaultColWidth="9.140625" defaultRowHeight="12.75"/>
  <cols>
    <col min="1" max="9" width="9.140625" style="33" customWidth="1"/>
    <col min="10" max="11" width="11.28125" style="33" customWidth="1"/>
    <col min="12" max="16384" width="9.140625" style="33" customWidth="1"/>
  </cols>
  <sheetData>
    <row r="1" spans="1:10" ht="12.75">
      <c r="A1" s="276" t="s">
        <v>210</v>
      </c>
      <c r="B1" s="277"/>
      <c r="C1" s="277"/>
      <c r="D1" s="277"/>
      <c r="E1" s="277"/>
      <c r="F1" s="277"/>
      <c r="G1" s="277"/>
      <c r="H1" s="277"/>
      <c r="I1" s="277"/>
      <c r="J1" s="278"/>
    </row>
    <row r="2" spans="1:10" ht="12.75">
      <c r="A2" s="279" t="s">
        <v>381</v>
      </c>
      <c r="B2" s="280"/>
      <c r="C2" s="280"/>
      <c r="D2" s="280"/>
      <c r="E2" s="280"/>
      <c r="F2" s="280"/>
      <c r="G2" s="280"/>
      <c r="H2" s="280"/>
      <c r="I2" s="280"/>
      <c r="J2" s="278"/>
    </row>
    <row r="3" spans="1:11" ht="12.75">
      <c r="A3" s="116"/>
      <c r="B3" s="120"/>
      <c r="C3" s="120"/>
      <c r="D3" s="273"/>
      <c r="E3" s="273"/>
      <c r="F3" s="120"/>
      <c r="G3" s="120"/>
      <c r="H3" s="120"/>
      <c r="I3" s="120"/>
      <c r="J3" s="121"/>
      <c r="K3" s="122" t="s">
        <v>58</v>
      </c>
    </row>
    <row r="4" spans="1:11" ht="23.25">
      <c r="A4" s="281" t="s">
        <v>6</v>
      </c>
      <c r="B4" s="281"/>
      <c r="C4" s="281"/>
      <c r="D4" s="281"/>
      <c r="E4" s="281"/>
      <c r="F4" s="281"/>
      <c r="G4" s="281"/>
      <c r="H4" s="281"/>
      <c r="I4" s="36" t="s">
        <v>62</v>
      </c>
      <c r="J4" s="37" t="s">
        <v>356</v>
      </c>
      <c r="K4" s="37" t="s">
        <v>357</v>
      </c>
    </row>
    <row r="5" spans="1:11" ht="12.75" customHeight="1">
      <c r="A5" s="282">
        <v>1</v>
      </c>
      <c r="B5" s="282"/>
      <c r="C5" s="282"/>
      <c r="D5" s="282"/>
      <c r="E5" s="282"/>
      <c r="F5" s="282"/>
      <c r="G5" s="282"/>
      <c r="H5" s="282"/>
      <c r="I5" s="38">
        <v>2</v>
      </c>
      <c r="J5" s="39" t="s">
        <v>60</v>
      </c>
      <c r="K5" s="39" t="s">
        <v>61</v>
      </c>
    </row>
    <row r="6" spans="1:11" ht="12.75">
      <c r="A6" s="283" t="s">
        <v>212</v>
      </c>
      <c r="B6" s="284"/>
      <c r="C6" s="284"/>
      <c r="D6" s="284"/>
      <c r="E6" s="284"/>
      <c r="F6" s="284"/>
      <c r="G6" s="284"/>
      <c r="H6" s="285"/>
      <c r="I6" s="35">
        <v>1</v>
      </c>
      <c r="J6" s="82">
        <f>J7+J18+J36</f>
        <v>319179770.3257458</v>
      </c>
      <c r="K6" s="82">
        <f>K7+K18+K36</f>
        <v>3551634.9800002277</v>
      </c>
    </row>
    <row r="7" spans="1:11" ht="12.75">
      <c r="A7" s="266" t="s">
        <v>213</v>
      </c>
      <c r="B7" s="274"/>
      <c r="C7" s="274"/>
      <c r="D7" s="274"/>
      <c r="E7" s="274"/>
      <c r="F7" s="274"/>
      <c r="G7" s="274"/>
      <c r="H7" s="275"/>
      <c r="I7" s="10">
        <v>2</v>
      </c>
      <c r="J7" s="83">
        <f>J8+J9</f>
        <v>-71994543.1999999</v>
      </c>
      <c r="K7" s="83">
        <f>K8+K9</f>
        <v>20150129.430000603</v>
      </c>
    </row>
    <row r="8" spans="1:11" ht="12.75">
      <c r="A8" s="269" t="s">
        <v>85</v>
      </c>
      <c r="B8" s="274"/>
      <c r="C8" s="274"/>
      <c r="D8" s="274"/>
      <c r="E8" s="274"/>
      <c r="F8" s="274"/>
      <c r="G8" s="274"/>
      <c r="H8" s="275"/>
      <c r="I8" s="10">
        <v>3</v>
      </c>
      <c r="J8" s="51">
        <v>158277012.8000001</v>
      </c>
      <c r="K8" s="84">
        <v>155525363.9200006</v>
      </c>
    </row>
    <row r="9" spans="1:11" ht="12.75">
      <c r="A9" s="269" t="s">
        <v>86</v>
      </c>
      <c r="B9" s="274"/>
      <c r="C9" s="274"/>
      <c r="D9" s="274"/>
      <c r="E9" s="274"/>
      <c r="F9" s="274"/>
      <c r="G9" s="274"/>
      <c r="H9" s="275"/>
      <c r="I9" s="10">
        <v>4</v>
      </c>
      <c r="J9" s="85">
        <f>SUM(J10:J17)</f>
        <v>-230271556</v>
      </c>
      <c r="K9" s="85">
        <f>SUM(K10:K17)</f>
        <v>-135375234.49</v>
      </c>
    </row>
    <row r="10" spans="1:11" ht="12.75">
      <c r="A10" s="269" t="s">
        <v>115</v>
      </c>
      <c r="B10" s="274"/>
      <c r="C10" s="274"/>
      <c r="D10" s="274"/>
      <c r="E10" s="274"/>
      <c r="F10" s="274"/>
      <c r="G10" s="274"/>
      <c r="H10" s="275"/>
      <c r="I10" s="10">
        <v>5</v>
      </c>
      <c r="J10" s="51">
        <v>78610696</v>
      </c>
      <c r="K10" s="84">
        <v>71579716</v>
      </c>
    </row>
    <row r="11" spans="1:11" ht="12.75">
      <c r="A11" s="269" t="s">
        <v>116</v>
      </c>
      <c r="B11" s="274"/>
      <c r="C11" s="274"/>
      <c r="D11" s="274"/>
      <c r="E11" s="274"/>
      <c r="F11" s="274"/>
      <c r="G11" s="274"/>
      <c r="H11" s="275"/>
      <c r="I11" s="10">
        <v>6</v>
      </c>
      <c r="J11" s="51">
        <v>6452213</v>
      </c>
      <c r="K11" s="84">
        <v>8310005</v>
      </c>
    </row>
    <row r="12" spans="1:11" ht="12.75">
      <c r="A12" s="269" t="s">
        <v>117</v>
      </c>
      <c r="B12" s="274"/>
      <c r="C12" s="274"/>
      <c r="D12" s="274"/>
      <c r="E12" s="274"/>
      <c r="F12" s="274"/>
      <c r="G12" s="274"/>
      <c r="H12" s="275"/>
      <c r="I12" s="10">
        <v>7</v>
      </c>
      <c r="J12" s="51">
        <v>56114022</v>
      </c>
      <c r="K12" s="84">
        <v>62771543</v>
      </c>
    </row>
    <row r="13" spans="1:11" ht="12.75">
      <c r="A13" s="269" t="s">
        <v>118</v>
      </c>
      <c r="B13" s="274"/>
      <c r="C13" s="274"/>
      <c r="D13" s="274"/>
      <c r="E13" s="274"/>
      <c r="F13" s="274"/>
      <c r="G13" s="274"/>
      <c r="H13" s="275"/>
      <c r="I13" s="10">
        <v>8</v>
      </c>
      <c r="J13" s="51">
        <v>482</v>
      </c>
      <c r="K13" s="84">
        <v>61088</v>
      </c>
    </row>
    <row r="14" spans="1:11" ht="12.75">
      <c r="A14" s="269" t="s">
        <v>119</v>
      </c>
      <c r="B14" s="274"/>
      <c r="C14" s="274"/>
      <c r="D14" s="274"/>
      <c r="E14" s="274"/>
      <c r="F14" s="274"/>
      <c r="G14" s="274"/>
      <c r="H14" s="275"/>
      <c r="I14" s="10">
        <v>9</v>
      </c>
      <c r="J14" s="51">
        <v>-229499066</v>
      </c>
      <c r="K14" s="84">
        <v>-223916244</v>
      </c>
    </row>
    <row r="15" spans="1:11" ht="12.75">
      <c r="A15" s="269" t="s">
        <v>120</v>
      </c>
      <c r="B15" s="274"/>
      <c r="C15" s="274"/>
      <c r="D15" s="274"/>
      <c r="E15" s="274"/>
      <c r="F15" s="274"/>
      <c r="G15" s="274"/>
      <c r="H15" s="275"/>
      <c r="I15" s="10">
        <v>10</v>
      </c>
      <c r="J15" s="51">
        <v>-34558009</v>
      </c>
      <c r="K15" s="84">
        <v>-861252.4900000021</v>
      </c>
    </row>
    <row r="16" spans="1:11" ht="21" customHeight="1">
      <c r="A16" s="269" t="s">
        <v>121</v>
      </c>
      <c r="B16" s="274"/>
      <c r="C16" s="274"/>
      <c r="D16" s="274"/>
      <c r="E16" s="274"/>
      <c r="F16" s="274"/>
      <c r="G16" s="274"/>
      <c r="H16" s="275"/>
      <c r="I16" s="10">
        <v>11</v>
      </c>
      <c r="J16" s="51">
        <v>10899507</v>
      </c>
      <c r="K16" s="84">
        <v>-26797239</v>
      </c>
    </row>
    <row r="17" spans="1:11" ht="12.75">
      <c r="A17" s="269" t="s">
        <v>122</v>
      </c>
      <c r="B17" s="274"/>
      <c r="C17" s="274"/>
      <c r="D17" s="274"/>
      <c r="E17" s="274"/>
      <c r="F17" s="274"/>
      <c r="G17" s="274"/>
      <c r="H17" s="275"/>
      <c r="I17" s="10">
        <v>12</v>
      </c>
      <c r="J17" s="51">
        <v>-118291401</v>
      </c>
      <c r="K17" s="84">
        <v>-26522851</v>
      </c>
    </row>
    <row r="18" spans="1:11" ht="12.75">
      <c r="A18" s="266" t="s">
        <v>123</v>
      </c>
      <c r="B18" s="274"/>
      <c r="C18" s="274"/>
      <c r="D18" s="274"/>
      <c r="E18" s="274"/>
      <c r="F18" s="274"/>
      <c r="G18" s="274"/>
      <c r="H18" s="275"/>
      <c r="I18" s="10">
        <v>13</v>
      </c>
      <c r="J18" s="86">
        <f>SUM(J19:J35)</f>
        <v>437034799.5257457</v>
      </c>
      <c r="K18" s="86">
        <f>SUM(K19:K35)</f>
        <v>24661841.549999624</v>
      </c>
    </row>
    <row r="19" spans="1:11" ht="12.75">
      <c r="A19" s="269" t="s">
        <v>124</v>
      </c>
      <c r="B19" s="274"/>
      <c r="C19" s="274"/>
      <c r="D19" s="274"/>
      <c r="E19" s="274"/>
      <c r="F19" s="274"/>
      <c r="G19" s="274"/>
      <c r="H19" s="275"/>
      <c r="I19" s="10">
        <v>14</v>
      </c>
      <c r="J19" s="51">
        <v>180407596.29176813</v>
      </c>
      <c r="K19" s="84">
        <v>75622878.14000002</v>
      </c>
    </row>
    <row r="20" spans="1:11" ht="19.5" customHeight="1">
      <c r="A20" s="269" t="s">
        <v>147</v>
      </c>
      <c r="B20" s="274"/>
      <c r="C20" s="274"/>
      <c r="D20" s="274"/>
      <c r="E20" s="274"/>
      <c r="F20" s="274"/>
      <c r="G20" s="274"/>
      <c r="H20" s="275"/>
      <c r="I20" s="10">
        <v>15</v>
      </c>
      <c r="J20" s="51">
        <v>-126638761.61999995</v>
      </c>
      <c r="K20" s="84">
        <v>-440335869.75</v>
      </c>
    </row>
    <row r="21" spans="1:11" ht="12.75">
      <c r="A21" s="269" t="s">
        <v>125</v>
      </c>
      <c r="B21" s="274"/>
      <c r="C21" s="274"/>
      <c r="D21" s="274"/>
      <c r="E21" s="274"/>
      <c r="F21" s="274"/>
      <c r="G21" s="274"/>
      <c r="H21" s="275"/>
      <c r="I21" s="10">
        <v>16</v>
      </c>
      <c r="J21" s="51">
        <v>162056556.9035771</v>
      </c>
      <c r="K21" s="84">
        <v>19866874.900000095</v>
      </c>
    </row>
    <row r="22" spans="1:11" ht="22.5" customHeight="1">
      <c r="A22" s="269" t="s">
        <v>126</v>
      </c>
      <c r="B22" s="274"/>
      <c r="C22" s="274"/>
      <c r="D22" s="274"/>
      <c r="E22" s="274"/>
      <c r="F22" s="274"/>
      <c r="G22" s="274"/>
      <c r="H22" s="275"/>
      <c r="I22" s="10">
        <v>17</v>
      </c>
      <c r="J22" s="51"/>
      <c r="K22" s="84">
        <v>0</v>
      </c>
    </row>
    <row r="23" spans="1:11" ht="21" customHeight="1">
      <c r="A23" s="269" t="s">
        <v>127</v>
      </c>
      <c r="B23" s="274"/>
      <c r="C23" s="274"/>
      <c r="D23" s="274"/>
      <c r="E23" s="274"/>
      <c r="F23" s="274"/>
      <c r="G23" s="274"/>
      <c r="H23" s="275"/>
      <c r="I23" s="10">
        <v>18</v>
      </c>
      <c r="J23" s="51">
        <v>6054340.32</v>
      </c>
      <c r="K23" s="84">
        <v>4895412.359999999</v>
      </c>
    </row>
    <row r="24" spans="1:11" ht="12.75">
      <c r="A24" s="269" t="s">
        <v>128</v>
      </c>
      <c r="B24" s="274"/>
      <c r="C24" s="274"/>
      <c r="D24" s="274"/>
      <c r="E24" s="274"/>
      <c r="F24" s="274"/>
      <c r="G24" s="274"/>
      <c r="H24" s="275"/>
      <c r="I24" s="10">
        <v>19</v>
      </c>
      <c r="J24" s="51">
        <v>-65682531.51999992</v>
      </c>
      <c r="K24" s="84">
        <v>73120152.82</v>
      </c>
    </row>
    <row r="25" spans="1:11" ht="12.75">
      <c r="A25" s="269" t="s">
        <v>129</v>
      </c>
      <c r="B25" s="274"/>
      <c r="C25" s="274"/>
      <c r="D25" s="274"/>
      <c r="E25" s="274"/>
      <c r="F25" s="274"/>
      <c r="G25" s="274"/>
      <c r="H25" s="275"/>
      <c r="I25" s="10">
        <v>20</v>
      </c>
      <c r="J25" s="51">
        <v>5415323.219999999</v>
      </c>
      <c r="K25" s="84">
        <v>-2756254.34</v>
      </c>
    </row>
    <row r="26" spans="1:11" ht="12.75">
      <c r="A26" s="269" t="s">
        <v>130</v>
      </c>
      <c r="B26" s="274"/>
      <c r="C26" s="274"/>
      <c r="D26" s="274"/>
      <c r="E26" s="274"/>
      <c r="F26" s="274"/>
      <c r="G26" s="274"/>
      <c r="H26" s="275"/>
      <c r="I26" s="10">
        <v>21</v>
      </c>
      <c r="J26" s="51">
        <v>271894249</v>
      </c>
      <c r="K26" s="84">
        <v>91817130.4000001</v>
      </c>
    </row>
    <row r="27" spans="1:11" ht="12.75">
      <c r="A27" s="269" t="s">
        <v>131</v>
      </c>
      <c r="B27" s="274"/>
      <c r="C27" s="274"/>
      <c r="D27" s="274"/>
      <c r="E27" s="274"/>
      <c r="F27" s="274"/>
      <c r="G27" s="274"/>
      <c r="H27" s="275"/>
      <c r="I27" s="10">
        <v>22</v>
      </c>
      <c r="J27" s="51"/>
      <c r="K27" s="84"/>
    </row>
    <row r="28" spans="1:11" ht="21" customHeight="1">
      <c r="A28" s="269" t="s">
        <v>146</v>
      </c>
      <c r="B28" s="274"/>
      <c r="C28" s="274"/>
      <c r="D28" s="274"/>
      <c r="E28" s="274"/>
      <c r="F28" s="274"/>
      <c r="G28" s="274"/>
      <c r="H28" s="275"/>
      <c r="I28" s="10">
        <v>23</v>
      </c>
      <c r="J28" s="51">
        <v>-13900781.329999998</v>
      </c>
      <c r="K28" s="84">
        <v>-11079247.069999993</v>
      </c>
    </row>
    <row r="29" spans="1:11" ht="12.75">
      <c r="A29" s="269" t="s">
        <v>132</v>
      </c>
      <c r="B29" s="274"/>
      <c r="C29" s="274"/>
      <c r="D29" s="274"/>
      <c r="E29" s="274"/>
      <c r="F29" s="274"/>
      <c r="G29" s="274"/>
      <c r="H29" s="275"/>
      <c r="I29" s="10">
        <v>24</v>
      </c>
      <c r="J29" s="51">
        <v>74322706.01000023</v>
      </c>
      <c r="K29" s="84">
        <v>32368875.88999939</v>
      </c>
    </row>
    <row r="30" spans="1:11" ht="19.5" customHeight="1">
      <c r="A30" s="269" t="s">
        <v>133</v>
      </c>
      <c r="B30" s="274"/>
      <c r="C30" s="274"/>
      <c r="D30" s="274"/>
      <c r="E30" s="274"/>
      <c r="F30" s="274"/>
      <c r="G30" s="274"/>
      <c r="H30" s="275"/>
      <c r="I30" s="10">
        <v>25</v>
      </c>
      <c r="J30" s="52">
        <v>-6054340.32</v>
      </c>
      <c r="K30" s="84">
        <v>-4895412.359999999</v>
      </c>
    </row>
    <row r="31" spans="1:11" ht="12.75">
      <c r="A31" s="269" t="s">
        <v>134</v>
      </c>
      <c r="B31" s="274"/>
      <c r="C31" s="274"/>
      <c r="D31" s="274"/>
      <c r="E31" s="274"/>
      <c r="F31" s="274"/>
      <c r="G31" s="274"/>
      <c r="H31" s="275"/>
      <c r="I31" s="10">
        <v>26</v>
      </c>
      <c r="J31" s="52">
        <v>5461139.297350004</v>
      </c>
      <c r="K31" s="84">
        <v>16517398.75999999</v>
      </c>
    </row>
    <row r="32" spans="1:11" ht="12.75">
      <c r="A32" s="269" t="s">
        <v>135</v>
      </c>
      <c r="B32" s="274"/>
      <c r="C32" s="274"/>
      <c r="D32" s="274"/>
      <c r="E32" s="274"/>
      <c r="F32" s="274"/>
      <c r="G32" s="274"/>
      <c r="H32" s="275"/>
      <c r="I32" s="10">
        <v>27</v>
      </c>
      <c r="J32" s="52">
        <v>0</v>
      </c>
      <c r="K32" s="84">
        <v>0</v>
      </c>
    </row>
    <row r="33" spans="1:11" ht="12.75">
      <c r="A33" s="269" t="s">
        <v>136</v>
      </c>
      <c r="B33" s="274"/>
      <c r="C33" s="274"/>
      <c r="D33" s="274"/>
      <c r="E33" s="274"/>
      <c r="F33" s="274"/>
      <c r="G33" s="274"/>
      <c r="H33" s="275"/>
      <c r="I33" s="10">
        <v>28</v>
      </c>
      <c r="J33" s="52">
        <v>-72706458.51</v>
      </c>
      <c r="K33" s="84">
        <v>4739294.4400000125</v>
      </c>
    </row>
    <row r="34" spans="1:11" ht="12.75">
      <c r="A34" s="269" t="s">
        <v>137</v>
      </c>
      <c r="B34" s="274"/>
      <c r="C34" s="274"/>
      <c r="D34" s="274"/>
      <c r="E34" s="274"/>
      <c r="F34" s="274"/>
      <c r="G34" s="274"/>
      <c r="H34" s="275"/>
      <c r="I34" s="10">
        <v>29</v>
      </c>
      <c r="J34" s="51">
        <v>37581831.56305008</v>
      </c>
      <c r="K34" s="84">
        <v>-5472556.529999986</v>
      </c>
    </row>
    <row r="35" spans="1:11" ht="21" customHeight="1">
      <c r="A35" s="269" t="s">
        <v>138</v>
      </c>
      <c r="B35" s="274"/>
      <c r="C35" s="274"/>
      <c r="D35" s="274"/>
      <c r="E35" s="274"/>
      <c r="F35" s="274"/>
      <c r="G35" s="274"/>
      <c r="H35" s="275"/>
      <c r="I35" s="10">
        <v>30</v>
      </c>
      <c r="J35" s="51">
        <v>-21176069.78000001</v>
      </c>
      <c r="K35" s="84">
        <v>170253163.89000002</v>
      </c>
    </row>
    <row r="36" spans="1:11" ht="12.75">
      <c r="A36" s="266" t="s">
        <v>139</v>
      </c>
      <c r="B36" s="274"/>
      <c r="C36" s="274"/>
      <c r="D36" s="274"/>
      <c r="E36" s="274"/>
      <c r="F36" s="274"/>
      <c r="G36" s="274"/>
      <c r="H36" s="275"/>
      <c r="I36" s="10">
        <v>31</v>
      </c>
      <c r="J36" s="47">
        <v>-45860486</v>
      </c>
      <c r="K36" s="84">
        <v>-41260336</v>
      </c>
    </row>
    <row r="37" spans="1:11" ht="12.75">
      <c r="A37" s="266" t="s">
        <v>92</v>
      </c>
      <c r="B37" s="274"/>
      <c r="C37" s="274"/>
      <c r="D37" s="274"/>
      <c r="E37" s="274"/>
      <c r="F37" s="274"/>
      <c r="G37" s="274"/>
      <c r="H37" s="275"/>
      <c r="I37" s="10">
        <v>32</v>
      </c>
      <c r="J37" s="86">
        <f>SUM(J38:J51)</f>
        <v>-241864930.96</v>
      </c>
      <c r="K37" s="86">
        <f>SUM(K38:K51)</f>
        <v>-13397674.01999998</v>
      </c>
    </row>
    <row r="38" spans="1:11" ht="12.75">
      <c r="A38" s="269" t="s">
        <v>140</v>
      </c>
      <c r="B38" s="274"/>
      <c r="C38" s="274"/>
      <c r="D38" s="274"/>
      <c r="E38" s="274"/>
      <c r="F38" s="274"/>
      <c r="G38" s="274"/>
      <c r="H38" s="275"/>
      <c r="I38" s="10">
        <v>33</v>
      </c>
      <c r="J38" s="46">
        <v>19955263</v>
      </c>
      <c r="K38" s="84">
        <v>52841610</v>
      </c>
    </row>
    <row r="39" spans="1:11" ht="12.75">
      <c r="A39" s="269" t="s">
        <v>141</v>
      </c>
      <c r="B39" s="274"/>
      <c r="C39" s="274"/>
      <c r="D39" s="274"/>
      <c r="E39" s="274"/>
      <c r="F39" s="274"/>
      <c r="G39" s="274"/>
      <c r="H39" s="275"/>
      <c r="I39" s="10">
        <v>34</v>
      </c>
      <c r="J39" s="51">
        <v>-34193150</v>
      </c>
      <c r="K39" s="84">
        <v>-61090814</v>
      </c>
    </row>
    <row r="40" spans="1:11" ht="12.75">
      <c r="A40" s="269" t="s">
        <v>142</v>
      </c>
      <c r="B40" s="274"/>
      <c r="C40" s="274"/>
      <c r="D40" s="274"/>
      <c r="E40" s="274"/>
      <c r="F40" s="274"/>
      <c r="G40" s="274"/>
      <c r="H40" s="275"/>
      <c r="I40" s="10">
        <v>35</v>
      </c>
      <c r="J40" s="51"/>
      <c r="K40" s="84"/>
    </row>
    <row r="41" spans="1:11" ht="12.75">
      <c r="A41" s="269" t="s">
        <v>143</v>
      </c>
      <c r="B41" s="274"/>
      <c r="C41" s="274"/>
      <c r="D41" s="274"/>
      <c r="E41" s="274"/>
      <c r="F41" s="274"/>
      <c r="G41" s="274"/>
      <c r="H41" s="275"/>
      <c r="I41" s="10">
        <v>36</v>
      </c>
      <c r="J41" s="51">
        <v>-2027176</v>
      </c>
      <c r="K41" s="84">
        <v>-10770283</v>
      </c>
    </row>
    <row r="42" spans="1:11" ht="21" customHeight="1">
      <c r="A42" s="269" t="s">
        <v>144</v>
      </c>
      <c r="B42" s="274"/>
      <c r="C42" s="274"/>
      <c r="D42" s="274"/>
      <c r="E42" s="274"/>
      <c r="F42" s="274"/>
      <c r="G42" s="274"/>
      <c r="H42" s="275"/>
      <c r="I42" s="10">
        <v>37</v>
      </c>
      <c r="J42" s="51"/>
      <c r="K42" s="84">
        <v>587570</v>
      </c>
    </row>
    <row r="43" spans="1:11" ht="21.75" customHeight="1">
      <c r="A43" s="269" t="s">
        <v>145</v>
      </c>
      <c r="B43" s="274"/>
      <c r="C43" s="274"/>
      <c r="D43" s="274"/>
      <c r="E43" s="274"/>
      <c r="F43" s="274"/>
      <c r="G43" s="274"/>
      <c r="H43" s="275"/>
      <c r="I43" s="10">
        <v>38</v>
      </c>
      <c r="J43" s="51">
        <v>-81376244</v>
      </c>
      <c r="K43" s="84">
        <v>-22136795</v>
      </c>
    </row>
    <row r="44" spans="1:11" ht="23.25" customHeight="1">
      <c r="A44" s="269" t="s">
        <v>148</v>
      </c>
      <c r="B44" s="274"/>
      <c r="C44" s="274"/>
      <c r="D44" s="274"/>
      <c r="E44" s="274"/>
      <c r="F44" s="274"/>
      <c r="G44" s="274"/>
      <c r="H44" s="275"/>
      <c r="I44" s="10">
        <v>39</v>
      </c>
      <c r="J44" s="51">
        <v>40116167</v>
      </c>
      <c r="K44" s="84">
        <v>18801250.490000002</v>
      </c>
    </row>
    <row r="45" spans="1:11" ht="12.75">
      <c r="A45" s="269" t="s">
        <v>247</v>
      </c>
      <c r="B45" s="274"/>
      <c r="C45" s="274"/>
      <c r="D45" s="274"/>
      <c r="E45" s="274"/>
      <c r="F45" s="274"/>
      <c r="G45" s="274"/>
      <c r="H45" s="275"/>
      <c r="I45" s="10">
        <v>40</v>
      </c>
      <c r="J45" s="51">
        <v>109012553</v>
      </c>
      <c r="K45" s="84">
        <v>134584087</v>
      </c>
    </row>
    <row r="46" spans="1:11" ht="12.75">
      <c r="A46" s="269" t="s">
        <v>248</v>
      </c>
      <c r="B46" s="274"/>
      <c r="C46" s="274"/>
      <c r="D46" s="274"/>
      <c r="E46" s="274"/>
      <c r="F46" s="274"/>
      <c r="G46" s="274"/>
      <c r="H46" s="275"/>
      <c r="I46" s="10">
        <v>41</v>
      </c>
      <c r="J46" s="51">
        <v>-299092603</v>
      </c>
      <c r="K46" s="84">
        <v>-292619575</v>
      </c>
    </row>
    <row r="47" spans="1:11" ht="12.75">
      <c r="A47" s="269" t="s">
        <v>249</v>
      </c>
      <c r="B47" s="274"/>
      <c r="C47" s="274"/>
      <c r="D47" s="274"/>
      <c r="E47" s="274"/>
      <c r="F47" s="274"/>
      <c r="G47" s="274"/>
      <c r="H47" s="275"/>
      <c r="I47" s="10">
        <v>42</v>
      </c>
      <c r="J47" s="50">
        <v>1314422</v>
      </c>
      <c r="K47" s="84">
        <v>0</v>
      </c>
    </row>
    <row r="48" spans="1:11" ht="12.75">
      <c r="A48" s="269" t="s">
        <v>250</v>
      </c>
      <c r="B48" s="274"/>
      <c r="C48" s="274"/>
      <c r="D48" s="274"/>
      <c r="E48" s="274"/>
      <c r="F48" s="274"/>
      <c r="G48" s="274"/>
      <c r="H48" s="275"/>
      <c r="I48" s="10">
        <v>43</v>
      </c>
      <c r="J48" s="50">
        <v>-1288898</v>
      </c>
      <c r="K48" s="84">
        <v>-192904</v>
      </c>
    </row>
    <row r="49" spans="1:11" ht="12.75">
      <c r="A49" s="269" t="s">
        <v>251</v>
      </c>
      <c r="B49" s="267"/>
      <c r="C49" s="267"/>
      <c r="D49" s="267"/>
      <c r="E49" s="267"/>
      <c r="F49" s="267"/>
      <c r="G49" s="267"/>
      <c r="H49" s="268"/>
      <c r="I49" s="10">
        <v>44</v>
      </c>
      <c r="J49" s="51">
        <v>2787773.039999999</v>
      </c>
      <c r="K49" s="84">
        <v>1821640.490000002</v>
      </c>
    </row>
    <row r="50" spans="1:11" ht="12.75">
      <c r="A50" s="269" t="s">
        <v>273</v>
      </c>
      <c r="B50" s="267"/>
      <c r="C50" s="267"/>
      <c r="D50" s="267"/>
      <c r="E50" s="267"/>
      <c r="F50" s="267"/>
      <c r="G50" s="267"/>
      <c r="H50" s="268"/>
      <c r="I50" s="10">
        <v>45</v>
      </c>
      <c r="J50" s="50">
        <v>323751179</v>
      </c>
      <c r="K50" s="84">
        <v>368606461</v>
      </c>
    </row>
    <row r="51" spans="1:11" ht="12.75">
      <c r="A51" s="269" t="s">
        <v>274</v>
      </c>
      <c r="B51" s="267"/>
      <c r="C51" s="267"/>
      <c r="D51" s="267"/>
      <c r="E51" s="267"/>
      <c r="F51" s="267"/>
      <c r="G51" s="267"/>
      <c r="H51" s="268"/>
      <c r="I51" s="10">
        <v>46</v>
      </c>
      <c r="J51" s="50">
        <v>-320824217</v>
      </c>
      <c r="K51" s="84">
        <v>-203829922</v>
      </c>
    </row>
    <row r="52" spans="1:11" ht="12.75">
      <c r="A52" s="266" t="s">
        <v>93</v>
      </c>
      <c r="B52" s="267"/>
      <c r="C52" s="267"/>
      <c r="D52" s="267"/>
      <c r="E52" s="267"/>
      <c r="F52" s="267"/>
      <c r="G52" s="267"/>
      <c r="H52" s="268"/>
      <c r="I52" s="10">
        <v>47</v>
      </c>
      <c r="J52" s="86">
        <f>SUM(J53:J57)</f>
        <v>-34839517</v>
      </c>
      <c r="K52" s="86">
        <f>SUM(K53:K57)</f>
        <v>44357713</v>
      </c>
    </row>
    <row r="53" spans="1:11" ht="12.75">
      <c r="A53" s="269" t="s">
        <v>275</v>
      </c>
      <c r="B53" s="267"/>
      <c r="C53" s="267"/>
      <c r="D53" s="267"/>
      <c r="E53" s="267"/>
      <c r="F53" s="267"/>
      <c r="G53" s="267"/>
      <c r="H53" s="268"/>
      <c r="I53" s="10">
        <v>48</v>
      </c>
      <c r="J53" s="49"/>
      <c r="K53" s="84"/>
    </row>
    <row r="54" spans="1:11" ht="12.75">
      <c r="A54" s="269" t="s">
        <v>276</v>
      </c>
      <c r="B54" s="267"/>
      <c r="C54" s="267"/>
      <c r="D54" s="267"/>
      <c r="E54" s="267"/>
      <c r="F54" s="267"/>
      <c r="G54" s="267"/>
      <c r="H54" s="268"/>
      <c r="I54" s="10">
        <v>49</v>
      </c>
      <c r="J54" s="48">
        <v>31596</v>
      </c>
      <c r="K54" s="84">
        <v>50417273</v>
      </c>
    </row>
    <row r="55" spans="1:11" ht="12.75">
      <c r="A55" s="269" t="s">
        <v>277</v>
      </c>
      <c r="B55" s="267"/>
      <c r="C55" s="267"/>
      <c r="D55" s="267"/>
      <c r="E55" s="267"/>
      <c r="F55" s="267"/>
      <c r="G55" s="267"/>
      <c r="H55" s="268"/>
      <c r="I55" s="10">
        <v>50</v>
      </c>
      <c r="J55" s="48">
        <v>-1026315</v>
      </c>
      <c r="K55" s="84">
        <v>-6059560</v>
      </c>
    </row>
    <row r="56" spans="1:11" ht="12.75">
      <c r="A56" s="269" t="s">
        <v>278</v>
      </c>
      <c r="B56" s="267"/>
      <c r="C56" s="267"/>
      <c r="D56" s="267"/>
      <c r="E56" s="267"/>
      <c r="F56" s="267"/>
      <c r="G56" s="267"/>
      <c r="H56" s="268"/>
      <c r="I56" s="10">
        <v>51</v>
      </c>
      <c r="J56" s="48"/>
      <c r="K56" s="84"/>
    </row>
    <row r="57" spans="1:11" ht="12.75">
      <c r="A57" s="269" t="s">
        <v>279</v>
      </c>
      <c r="B57" s="267"/>
      <c r="C57" s="267"/>
      <c r="D57" s="267"/>
      <c r="E57" s="267"/>
      <c r="F57" s="267"/>
      <c r="G57" s="267"/>
      <c r="H57" s="268"/>
      <c r="I57" s="10">
        <v>52</v>
      </c>
      <c r="J57" s="47">
        <v>-33844798</v>
      </c>
      <c r="K57" s="84"/>
    </row>
    <row r="58" spans="1:11" ht="12.75">
      <c r="A58" s="266" t="s">
        <v>94</v>
      </c>
      <c r="B58" s="267"/>
      <c r="C58" s="267"/>
      <c r="D58" s="267"/>
      <c r="E58" s="267"/>
      <c r="F58" s="267"/>
      <c r="G58" s="267"/>
      <c r="H58" s="268"/>
      <c r="I58" s="10">
        <v>53</v>
      </c>
      <c r="J58" s="86">
        <f>J6+J37+J52</f>
        <v>42475322.36574581</v>
      </c>
      <c r="K58" s="86">
        <f>K6+K37+K52</f>
        <v>34511673.96000025</v>
      </c>
    </row>
    <row r="59" spans="1:11" ht="21.75" customHeight="1">
      <c r="A59" s="266" t="s">
        <v>280</v>
      </c>
      <c r="B59" s="267"/>
      <c r="C59" s="267"/>
      <c r="D59" s="267"/>
      <c r="E59" s="267"/>
      <c r="F59" s="267"/>
      <c r="G59" s="267"/>
      <c r="H59" s="268"/>
      <c r="I59" s="10">
        <v>54</v>
      </c>
      <c r="J59" s="87">
        <v>-33031508</v>
      </c>
      <c r="K59" s="87">
        <v>-9436727</v>
      </c>
    </row>
    <row r="60" spans="1:11" ht="12.75">
      <c r="A60" s="266" t="s">
        <v>95</v>
      </c>
      <c r="B60" s="267"/>
      <c r="C60" s="267"/>
      <c r="D60" s="267"/>
      <c r="E60" s="267"/>
      <c r="F60" s="267"/>
      <c r="G60" s="267"/>
      <c r="H60" s="268"/>
      <c r="I60" s="10">
        <v>55</v>
      </c>
      <c r="J60" s="86">
        <f>SUM(J58:J59)</f>
        <v>9443814.365745813</v>
      </c>
      <c r="K60" s="86">
        <f>SUM(K58:K59)</f>
        <v>25074946.960000247</v>
      </c>
    </row>
    <row r="61" spans="1:11" ht="12.75">
      <c r="A61" s="269" t="s">
        <v>281</v>
      </c>
      <c r="B61" s="267"/>
      <c r="C61" s="267"/>
      <c r="D61" s="267"/>
      <c r="E61" s="267"/>
      <c r="F61" s="267"/>
      <c r="G61" s="267"/>
      <c r="H61" s="268"/>
      <c r="I61" s="10">
        <v>56</v>
      </c>
      <c r="J61" s="46">
        <v>85212973.62</v>
      </c>
      <c r="K61" s="84">
        <v>94656787.29999997</v>
      </c>
    </row>
    <row r="62" spans="1:11" ht="12.75">
      <c r="A62" s="270" t="s">
        <v>96</v>
      </c>
      <c r="B62" s="271"/>
      <c r="C62" s="271"/>
      <c r="D62" s="271"/>
      <c r="E62" s="271"/>
      <c r="F62" s="271"/>
      <c r="G62" s="271"/>
      <c r="H62" s="272"/>
      <c r="I62" s="11">
        <v>57</v>
      </c>
      <c r="J62" s="88">
        <f>SUM(J60:J61)</f>
        <v>94656787.98574582</v>
      </c>
      <c r="K62" s="88">
        <f>SUM(K60:K61)</f>
        <v>119731734.26000021</v>
      </c>
    </row>
    <row r="63" ht="12.75">
      <c r="A63" s="34" t="s">
        <v>5</v>
      </c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19">
      <selection activeCell="K30" sqref="K30"/>
    </sheetView>
  </sheetViews>
  <sheetFormatPr defaultColWidth="9.140625" defaultRowHeight="12.75"/>
  <cols>
    <col min="1" max="1" width="9.140625" style="26" customWidth="1"/>
    <col min="2" max="2" width="9.57421875" style="26" bestFit="1" customWidth="1"/>
    <col min="3" max="4" width="9.140625" style="26" customWidth="1"/>
    <col min="5" max="5" width="10.8515625" style="26" bestFit="1" customWidth="1"/>
    <col min="6" max="6" width="9.140625" style="26" customWidth="1"/>
    <col min="7" max="7" width="10.00390625" style="26" bestFit="1" customWidth="1"/>
    <col min="8" max="8" width="10.140625" style="26" customWidth="1"/>
    <col min="9" max="9" width="10.00390625" style="26" bestFit="1" customWidth="1"/>
    <col min="10" max="11" width="9.140625" style="26" customWidth="1"/>
    <col min="12" max="12" width="11.421875" style="26" customWidth="1"/>
    <col min="13" max="14" width="11.00390625" style="26" bestFit="1" customWidth="1"/>
    <col min="15" max="15" width="10.140625" style="26" bestFit="1" customWidth="1"/>
    <col min="16" max="16384" width="9.140625" style="26" customWidth="1"/>
  </cols>
  <sheetData>
    <row r="1" spans="1:12" ht="13.5">
      <c r="A1" s="295" t="s">
        <v>149</v>
      </c>
      <c r="B1" s="278"/>
      <c r="C1" s="278"/>
      <c r="D1" s="278"/>
      <c r="E1" s="296"/>
      <c r="F1" s="297"/>
      <c r="G1" s="297"/>
      <c r="H1" s="297"/>
      <c r="I1" s="297"/>
      <c r="J1" s="297"/>
      <c r="K1" s="298"/>
      <c r="L1" s="25"/>
    </row>
    <row r="2" spans="1:12" ht="12.75">
      <c r="A2" s="279" t="s">
        <v>382</v>
      </c>
      <c r="B2" s="280"/>
      <c r="C2" s="280"/>
      <c r="D2" s="280"/>
      <c r="E2" s="296"/>
      <c r="F2" s="299"/>
      <c r="G2" s="299"/>
      <c r="H2" s="299"/>
      <c r="I2" s="299"/>
      <c r="J2" s="299"/>
      <c r="K2" s="300"/>
      <c r="L2" s="25"/>
    </row>
    <row r="3" spans="1:13" ht="12.75">
      <c r="A3" s="116"/>
      <c r="B3" s="117"/>
      <c r="C3" s="117"/>
      <c r="D3" s="117"/>
      <c r="E3" s="118"/>
      <c r="F3" s="119"/>
      <c r="G3" s="119"/>
      <c r="H3" s="119"/>
      <c r="I3" s="119"/>
      <c r="J3" s="119"/>
      <c r="K3" s="119"/>
      <c r="L3" s="306" t="s">
        <v>58</v>
      </c>
      <c r="M3" s="306"/>
    </row>
    <row r="4" spans="1:13" ht="12.75" customHeight="1">
      <c r="A4" s="281" t="s">
        <v>46</v>
      </c>
      <c r="B4" s="281"/>
      <c r="C4" s="281"/>
      <c r="D4" s="281" t="s">
        <v>62</v>
      </c>
      <c r="E4" s="282" t="s">
        <v>211</v>
      </c>
      <c r="F4" s="282"/>
      <c r="G4" s="282"/>
      <c r="H4" s="282"/>
      <c r="I4" s="282"/>
      <c r="J4" s="282"/>
      <c r="K4" s="282"/>
      <c r="L4" s="282" t="s">
        <v>218</v>
      </c>
      <c r="M4" s="282" t="s">
        <v>84</v>
      </c>
    </row>
    <row r="5" spans="1:13" ht="56.25">
      <c r="A5" s="304"/>
      <c r="B5" s="304"/>
      <c r="C5" s="304"/>
      <c r="D5" s="305"/>
      <c r="E5" s="37" t="s">
        <v>214</v>
      </c>
      <c r="F5" s="37" t="s">
        <v>44</v>
      </c>
      <c r="G5" s="37" t="s">
        <v>215</v>
      </c>
      <c r="H5" s="37" t="s">
        <v>216</v>
      </c>
      <c r="I5" s="37" t="s">
        <v>45</v>
      </c>
      <c r="J5" s="37" t="s">
        <v>217</v>
      </c>
      <c r="K5" s="37" t="s">
        <v>83</v>
      </c>
      <c r="L5" s="282"/>
      <c r="M5" s="282"/>
    </row>
    <row r="6" spans="1:13" ht="13.5" thickBot="1">
      <c r="A6" s="301">
        <v>1</v>
      </c>
      <c r="B6" s="301"/>
      <c r="C6" s="301"/>
      <c r="D6" s="40">
        <v>2</v>
      </c>
      <c r="E6" s="40" t="s">
        <v>60</v>
      </c>
      <c r="F6" s="41" t="s">
        <v>61</v>
      </c>
      <c r="G6" s="40" t="s">
        <v>63</v>
      </c>
      <c r="H6" s="41" t="s">
        <v>64</v>
      </c>
      <c r="I6" s="40" t="s">
        <v>65</v>
      </c>
      <c r="J6" s="41" t="s">
        <v>66</v>
      </c>
      <c r="K6" s="40" t="s">
        <v>67</v>
      </c>
      <c r="L6" s="41" t="s">
        <v>68</v>
      </c>
      <c r="M6" s="40" t="s">
        <v>69</v>
      </c>
    </row>
    <row r="7" spans="1:13" ht="21" customHeight="1" thickTop="1">
      <c r="A7" s="302" t="s">
        <v>296</v>
      </c>
      <c r="B7" s="303"/>
      <c r="C7" s="303"/>
      <c r="D7" s="13">
        <v>1</v>
      </c>
      <c r="E7" s="91">
        <v>442887200</v>
      </c>
      <c r="F7" s="91">
        <v>0</v>
      </c>
      <c r="G7" s="91">
        <v>560772396</v>
      </c>
      <c r="H7" s="91">
        <v>443930661</v>
      </c>
      <c r="I7" s="91">
        <v>402754919</v>
      </c>
      <c r="J7" s="91">
        <v>84949765</v>
      </c>
      <c r="K7" s="92">
        <f>SUM(E7:J7)</f>
        <v>1935294941</v>
      </c>
      <c r="L7" s="91">
        <v>68598004</v>
      </c>
      <c r="M7" s="92">
        <f>K7+L7</f>
        <v>2003892945</v>
      </c>
    </row>
    <row r="8" spans="1:13" ht="21" customHeight="1">
      <c r="A8" s="286" t="s">
        <v>258</v>
      </c>
      <c r="B8" s="287"/>
      <c r="C8" s="287"/>
      <c r="D8" s="4">
        <v>2</v>
      </c>
      <c r="E8" s="89"/>
      <c r="F8" s="89"/>
      <c r="G8" s="89"/>
      <c r="H8" s="89"/>
      <c r="I8" s="89"/>
      <c r="J8" s="89"/>
      <c r="K8" s="90">
        <f aca="true" t="shared" si="0" ref="K8:K23">SUM(E8:J8)</f>
        <v>0</v>
      </c>
      <c r="L8" s="89"/>
      <c r="M8" s="90">
        <f aca="true" t="shared" si="1" ref="M8:M40">K8+L8</f>
        <v>0</v>
      </c>
    </row>
    <row r="9" spans="1:13" ht="21" customHeight="1">
      <c r="A9" s="286" t="s">
        <v>259</v>
      </c>
      <c r="B9" s="287"/>
      <c r="C9" s="287"/>
      <c r="D9" s="4">
        <v>3</v>
      </c>
      <c r="E9" s="89"/>
      <c r="F9" s="89"/>
      <c r="G9" s="89">
        <v>74365</v>
      </c>
      <c r="H9" s="89"/>
      <c r="I9" s="89">
        <v>-39842</v>
      </c>
      <c r="J9" s="89"/>
      <c r="K9" s="90">
        <f t="shared" si="0"/>
        <v>34523</v>
      </c>
      <c r="L9" s="89"/>
      <c r="M9" s="90">
        <f t="shared" si="1"/>
        <v>34523</v>
      </c>
    </row>
    <row r="10" spans="1:13" ht="23.25" customHeight="1">
      <c r="A10" s="288" t="s">
        <v>416</v>
      </c>
      <c r="B10" s="287"/>
      <c r="C10" s="287"/>
      <c r="D10" s="4">
        <v>4</v>
      </c>
      <c r="E10" s="90">
        <f aca="true" t="shared" si="2" ref="E10:J10">SUM(E7:E9)</f>
        <v>442887200</v>
      </c>
      <c r="F10" s="90">
        <f t="shared" si="2"/>
        <v>0</v>
      </c>
      <c r="G10" s="90">
        <f t="shared" si="2"/>
        <v>560846761</v>
      </c>
      <c r="H10" s="90">
        <f t="shared" si="2"/>
        <v>443930661</v>
      </c>
      <c r="I10" s="90">
        <f t="shared" si="2"/>
        <v>402715077</v>
      </c>
      <c r="J10" s="90">
        <f t="shared" si="2"/>
        <v>84949765</v>
      </c>
      <c r="K10" s="90">
        <f t="shared" si="0"/>
        <v>1935329464</v>
      </c>
      <c r="L10" s="90">
        <f>SUM(L7:L9)</f>
        <v>68598004</v>
      </c>
      <c r="M10" s="90">
        <f t="shared" si="1"/>
        <v>2003927468</v>
      </c>
    </row>
    <row r="11" spans="1:13" ht="21" customHeight="1">
      <c r="A11" s="288" t="s">
        <v>345</v>
      </c>
      <c r="B11" s="307"/>
      <c r="C11" s="307"/>
      <c r="D11" s="4">
        <v>5</v>
      </c>
      <c r="E11" s="90">
        <f>E12+E13</f>
        <v>0</v>
      </c>
      <c r="F11" s="90">
        <f aca="true" t="shared" si="3" ref="F11:L11">F12+F13</f>
        <v>0</v>
      </c>
      <c r="G11" s="90">
        <f t="shared" si="3"/>
        <v>-63853051.707615905</v>
      </c>
      <c r="H11" s="90">
        <f t="shared" si="3"/>
        <v>0</v>
      </c>
      <c r="I11" s="90">
        <f t="shared" si="3"/>
        <v>9194235.281144</v>
      </c>
      <c r="J11" s="90">
        <f t="shared" si="3"/>
        <v>107047104.72766033</v>
      </c>
      <c r="K11" s="90">
        <f t="shared" si="0"/>
        <v>52388288.301188424</v>
      </c>
      <c r="L11" s="90">
        <f t="shared" si="3"/>
        <v>8948863.16881</v>
      </c>
      <c r="M11" s="90">
        <f t="shared" si="1"/>
        <v>61337151.46999843</v>
      </c>
    </row>
    <row r="12" spans="1:13" ht="21" customHeight="1">
      <c r="A12" s="286" t="s">
        <v>260</v>
      </c>
      <c r="B12" s="287"/>
      <c r="C12" s="287"/>
      <c r="D12" s="4">
        <v>6</v>
      </c>
      <c r="E12" s="89"/>
      <c r="F12" s="89"/>
      <c r="G12" s="89"/>
      <c r="H12" s="89"/>
      <c r="I12" s="89"/>
      <c r="J12" s="89">
        <v>107047104.72766033</v>
      </c>
      <c r="K12" s="90">
        <f t="shared" si="0"/>
        <v>107047104.72766033</v>
      </c>
      <c r="L12" s="89">
        <v>2645352.6123389998</v>
      </c>
      <c r="M12" s="90">
        <f t="shared" si="1"/>
        <v>109692457.33999933</v>
      </c>
    </row>
    <row r="13" spans="1:13" ht="21" customHeight="1">
      <c r="A13" s="286" t="s">
        <v>88</v>
      </c>
      <c r="B13" s="287"/>
      <c r="C13" s="287"/>
      <c r="D13" s="4">
        <v>7</v>
      </c>
      <c r="E13" s="90">
        <f aca="true" t="shared" si="4" ref="E13:J13">SUM(E14:E17)</f>
        <v>0</v>
      </c>
      <c r="F13" s="90">
        <f t="shared" si="4"/>
        <v>0</v>
      </c>
      <c r="G13" s="90">
        <f t="shared" si="4"/>
        <v>-63853051.707615905</v>
      </c>
      <c r="H13" s="90">
        <f t="shared" si="4"/>
        <v>0</v>
      </c>
      <c r="I13" s="90">
        <f t="shared" si="4"/>
        <v>9194235.281144</v>
      </c>
      <c r="J13" s="90">
        <f t="shared" si="4"/>
        <v>0</v>
      </c>
      <c r="K13" s="90">
        <f t="shared" si="0"/>
        <v>-54658816.426471904</v>
      </c>
      <c r="L13" s="90">
        <f>SUM(L14:L17)</f>
        <v>6303510.556471</v>
      </c>
      <c r="M13" s="90">
        <f t="shared" si="1"/>
        <v>-48355305.87000091</v>
      </c>
    </row>
    <row r="14" spans="1:13" ht="35.25" customHeight="1">
      <c r="A14" s="286" t="s">
        <v>417</v>
      </c>
      <c r="B14" s="287"/>
      <c r="C14" s="287"/>
      <c r="D14" s="4">
        <v>8</v>
      </c>
      <c r="E14" s="89"/>
      <c r="F14" s="89"/>
      <c r="G14" s="89">
        <v>2320408.2990499996</v>
      </c>
      <c r="H14" s="89"/>
      <c r="I14" s="89">
        <v>6835587.531144</v>
      </c>
      <c r="J14" s="89"/>
      <c r="K14" s="90">
        <f t="shared" si="0"/>
        <v>9155995.830194</v>
      </c>
      <c r="L14" s="89">
        <v>8144811.569806</v>
      </c>
      <c r="M14" s="90">
        <f t="shared" si="1"/>
        <v>17300807.4</v>
      </c>
    </row>
    <row r="15" spans="1:13" ht="31.5" customHeight="1">
      <c r="A15" s="286" t="s">
        <v>418</v>
      </c>
      <c r="B15" s="287"/>
      <c r="C15" s="287"/>
      <c r="D15" s="4">
        <v>9</v>
      </c>
      <c r="E15" s="89"/>
      <c r="F15" s="89"/>
      <c r="G15" s="89">
        <v>-48173323.21946591</v>
      </c>
      <c r="H15" s="89"/>
      <c r="I15" s="89"/>
      <c r="J15" s="89"/>
      <c r="K15" s="90">
        <f t="shared" si="0"/>
        <v>-48173323.21946591</v>
      </c>
      <c r="L15" s="89">
        <v>-1494806.8005350002</v>
      </c>
      <c r="M15" s="90">
        <f t="shared" si="1"/>
        <v>-49668130.02000091</v>
      </c>
    </row>
    <row r="16" spans="1:13" ht="33.75" customHeight="1">
      <c r="A16" s="286" t="s">
        <v>419</v>
      </c>
      <c r="B16" s="287"/>
      <c r="C16" s="287"/>
      <c r="D16" s="4">
        <v>10</v>
      </c>
      <c r="E16" s="89"/>
      <c r="F16" s="89"/>
      <c r="G16" s="89">
        <v>-18064979</v>
      </c>
      <c r="H16" s="89"/>
      <c r="I16" s="89"/>
      <c r="J16" s="89"/>
      <c r="K16" s="90">
        <f t="shared" si="0"/>
        <v>-18064979</v>
      </c>
      <c r="L16" s="89"/>
      <c r="M16" s="90">
        <f t="shared" si="1"/>
        <v>-18064979</v>
      </c>
    </row>
    <row r="17" spans="1:13" ht="24" customHeight="1">
      <c r="A17" s="286" t="s">
        <v>261</v>
      </c>
      <c r="B17" s="287"/>
      <c r="C17" s="287"/>
      <c r="D17" s="4">
        <v>11</v>
      </c>
      <c r="E17" s="89"/>
      <c r="F17" s="89"/>
      <c r="G17" s="89">
        <v>64842.2128</v>
      </c>
      <c r="H17" s="89"/>
      <c r="I17" s="89">
        <v>2358647.75</v>
      </c>
      <c r="J17" s="89"/>
      <c r="K17" s="90">
        <f t="shared" si="0"/>
        <v>2423489.9628</v>
      </c>
      <c r="L17" s="89">
        <v>-346494.2128</v>
      </c>
      <c r="M17" s="90">
        <f t="shared" si="1"/>
        <v>2076995.75</v>
      </c>
    </row>
    <row r="18" spans="1:13" ht="21" customHeight="1">
      <c r="A18" s="288" t="s">
        <v>346</v>
      </c>
      <c r="B18" s="287"/>
      <c r="C18" s="287"/>
      <c r="D18" s="4">
        <v>12</v>
      </c>
      <c r="E18" s="90">
        <f>SUM(E19:E22)</f>
        <v>0</v>
      </c>
      <c r="F18" s="90">
        <f aca="true" t="shared" si="5" ref="F18:L18">SUM(F19:F22)</f>
        <v>0</v>
      </c>
      <c r="G18" s="90">
        <f t="shared" si="5"/>
        <v>0</v>
      </c>
      <c r="H18" s="90">
        <f t="shared" si="5"/>
        <v>12536118</v>
      </c>
      <c r="I18" s="90">
        <f t="shared" si="5"/>
        <v>43749827</v>
      </c>
      <c r="J18" s="90">
        <f t="shared" si="5"/>
        <v>-84949765</v>
      </c>
      <c r="K18" s="90">
        <f t="shared" si="0"/>
        <v>-28663820</v>
      </c>
      <c r="L18" s="90">
        <f t="shared" si="5"/>
        <v>-2101173.3355</v>
      </c>
      <c r="M18" s="90">
        <f t="shared" si="1"/>
        <v>-30764993.335500002</v>
      </c>
    </row>
    <row r="19" spans="1:13" ht="21" customHeight="1">
      <c r="A19" s="286" t="s">
        <v>89</v>
      </c>
      <c r="B19" s="287"/>
      <c r="C19" s="287"/>
      <c r="D19" s="4">
        <v>13</v>
      </c>
      <c r="E19" s="89"/>
      <c r="F19" s="89"/>
      <c r="G19" s="89"/>
      <c r="H19" s="89"/>
      <c r="I19" s="89"/>
      <c r="J19" s="89"/>
      <c r="K19" s="90">
        <f t="shared" si="0"/>
        <v>0</v>
      </c>
      <c r="L19" s="89"/>
      <c r="M19" s="90">
        <f t="shared" si="1"/>
        <v>0</v>
      </c>
    </row>
    <row r="20" spans="1:13" ht="21" customHeight="1">
      <c r="A20" s="286" t="s">
        <v>298</v>
      </c>
      <c r="B20" s="287"/>
      <c r="C20" s="287"/>
      <c r="D20" s="4">
        <v>14</v>
      </c>
      <c r="E20" s="89"/>
      <c r="F20" s="89"/>
      <c r="G20" s="89"/>
      <c r="H20" s="89"/>
      <c r="I20" s="89"/>
      <c r="J20" s="89"/>
      <c r="K20" s="90">
        <f t="shared" si="0"/>
        <v>0</v>
      </c>
      <c r="L20" s="89"/>
      <c r="M20" s="90">
        <f t="shared" si="1"/>
        <v>0</v>
      </c>
    </row>
    <row r="21" spans="1:13" ht="21" customHeight="1">
      <c r="A21" s="286" t="s">
        <v>299</v>
      </c>
      <c r="B21" s="287"/>
      <c r="C21" s="287"/>
      <c r="D21" s="4">
        <v>15</v>
      </c>
      <c r="E21" s="89"/>
      <c r="F21" s="89"/>
      <c r="G21" s="89"/>
      <c r="H21" s="89"/>
      <c r="I21" s="89"/>
      <c r="J21" s="89">
        <v>-28663820</v>
      </c>
      <c r="K21" s="90">
        <f t="shared" si="0"/>
        <v>-28663820</v>
      </c>
      <c r="L21" s="89">
        <v>-2101173.3355</v>
      </c>
      <c r="M21" s="90">
        <f t="shared" si="1"/>
        <v>-30764993.335500002</v>
      </c>
    </row>
    <row r="22" spans="1:13" ht="21" customHeight="1">
      <c r="A22" s="286" t="s">
        <v>300</v>
      </c>
      <c r="B22" s="287"/>
      <c r="C22" s="287"/>
      <c r="D22" s="4">
        <v>16</v>
      </c>
      <c r="E22" s="89"/>
      <c r="F22" s="89"/>
      <c r="G22" s="89"/>
      <c r="H22" s="89">
        <v>12536118</v>
      </c>
      <c r="I22" s="89">
        <v>43749827</v>
      </c>
      <c r="J22" s="89">
        <v>-56285945</v>
      </c>
      <c r="K22" s="90">
        <f t="shared" si="0"/>
        <v>0</v>
      </c>
      <c r="L22" s="89"/>
      <c r="M22" s="90">
        <f t="shared" si="1"/>
        <v>0</v>
      </c>
    </row>
    <row r="23" spans="1:13" ht="21" customHeight="1" thickBot="1">
      <c r="A23" s="293" t="s">
        <v>420</v>
      </c>
      <c r="B23" s="294"/>
      <c r="C23" s="294"/>
      <c r="D23" s="14">
        <v>17</v>
      </c>
      <c r="E23" s="93">
        <f aca="true" t="shared" si="6" ref="E23:J23">E10+E11+E18</f>
        <v>442887200</v>
      </c>
      <c r="F23" s="93">
        <f t="shared" si="6"/>
        <v>0</v>
      </c>
      <c r="G23" s="93">
        <f t="shared" si="6"/>
        <v>496993709.2923841</v>
      </c>
      <c r="H23" s="93">
        <f t="shared" si="6"/>
        <v>456466779</v>
      </c>
      <c r="I23" s="93">
        <f t="shared" si="6"/>
        <v>455659139.281144</v>
      </c>
      <c r="J23" s="93">
        <f t="shared" si="6"/>
        <v>107047104.72766033</v>
      </c>
      <c r="K23" s="93">
        <f t="shared" si="0"/>
        <v>1959053932.3011887</v>
      </c>
      <c r="L23" s="93">
        <f>L10+L11+L18</f>
        <v>75445693.83331</v>
      </c>
      <c r="M23" s="93">
        <f t="shared" si="1"/>
        <v>2034499626.1344986</v>
      </c>
    </row>
    <row r="24" spans="1:13" ht="21" customHeight="1" thickTop="1">
      <c r="A24" s="291" t="s">
        <v>301</v>
      </c>
      <c r="B24" s="292"/>
      <c r="C24" s="292"/>
      <c r="D24" s="15">
        <v>18</v>
      </c>
      <c r="E24" s="91">
        <f aca="true" t="shared" si="7" ref="E24:J24">E23</f>
        <v>442887200</v>
      </c>
      <c r="F24" s="91">
        <f t="shared" si="7"/>
        <v>0</v>
      </c>
      <c r="G24" s="91">
        <f t="shared" si="7"/>
        <v>496993709.2923841</v>
      </c>
      <c r="H24" s="91">
        <f t="shared" si="7"/>
        <v>456466779</v>
      </c>
      <c r="I24" s="91">
        <f t="shared" si="7"/>
        <v>455659139.281144</v>
      </c>
      <c r="J24" s="91">
        <f t="shared" si="7"/>
        <v>107047104.72766033</v>
      </c>
      <c r="K24" s="92">
        <f aca="true" t="shared" si="8" ref="K24:K40">SUM(E24:J24)</f>
        <v>1959053932.3011887</v>
      </c>
      <c r="L24" s="91">
        <f>L23</f>
        <v>75445693.83331</v>
      </c>
      <c r="M24" s="92">
        <f t="shared" si="1"/>
        <v>2034499626.1344986</v>
      </c>
    </row>
    <row r="25" spans="1:13" ht="21" customHeight="1">
      <c r="A25" s="286" t="s">
        <v>303</v>
      </c>
      <c r="B25" s="287"/>
      <c r="C25" s="287"/>
      <c r="D25" s="4">
        <v>19</v>
      </c>
      <c r="E25" s="89"/>
      <c r="F25" s="89"/>
      <c r="G25" s="89"/>
      <c r="H25" s="89"/>
      <c r="I25" s="89">
        <v>-926648.674425</v>
      </c>
      <c r="J25" s="89"/>
      <c r="K25" s="90">
        <f t="shared" si="8"/>
        <v>-926648.674425</v>
      </c>
      <c r="L25" s="89">
        <v>-853656.175575</v>
      </c>
      <c r="M25" s="90">
        <f t="shared" si="1"/>
        <v>-1780304.85</v>
      </c>
    </row>
    <row r="26" spans="1:13" ht="21" customHeight="1">
      <c r="A26" s="286" t="s">
        <v>302</v>
      </c>
      <c r="B26" s="287"/>
      <c r="C26" s="287"/>
      <c r="D26" s="4">
        <v>20</v>
      </c>
      <c r="E26" s="89"/>
      <c r="F26" s="89"/>
      <c r="G26" s="89"/>
      <c r="H26" s="89"/>
      <c r="I26" s="89">
        <v>-583377.6</v>
      </c>
      <c r="J26" s="89"/>
      <c r="K26" s="90">
        <f t="shared" si="8"/>
        <v>-583377.6</v>
      </c>
      <c r="L26" s="89"/>
      <c r="M26" s="90">
        <f t="shared" si="1"/>
        <v>-583377.6</v>
      </c>
    </row>
    <row r="27" spans="1:13" ht="21" customHeight="1">
      <c r="A27" s="288" t="s">
        <v>421</v>
      </c>
      <c r="B27" s="287"/>
      <c r="C27" s="287"/>
      <c r="D27" s="4">
        <v>21</v>
      </c>
      <c r="E27" s="90">
        <f>SUM(E24:E26)</f>
        <v>442887200</v>
      </c>
      <c r="F27" s="90">
        <f aca="true" t="shared" si="9" ref="F27:L27">SUM(F24:F26)</f>
        <v>0</v>
      </c>
      <c r="G27" s="90">
        <f t="shared" si="9"/>
        <v>496993709.2923841</v>
      </c>
      <c r="H27" s="90">
        <f t="shared" si="9"/>
        <v>456466779</v>
      </c>
      <c r="I27" s="90">
        <f t="shared" si="9"/>
        <v>454149113.006719</v>
      </c>
      <c r="J27" s="90">
        <f t="shared" si="9"/>
        <v>107047104.72766033</v>
      </c>
      <c r="K27" s="90">
        <f t="shared" si="8"/>
        <v>1957543906.0267637</v>
      </c>
      <c r="L27" s="90">
        <f t="shared" si="9"/>
        <v>74592037.65773499</v>
      </c>
      <c r="M27" s="90">
        <f t="shared" si="1"/>
        <v>2032135943.6844988</v>
      </c>
    </row>
    <row r="28" spans="1:13" ht="21" customHeight="1">
      <c r="A28" s="288" t="s">
        <v>347</v>
      </c>
      <c r="B28" s="287"/>
      <c r="C28" s="287"/>
      <c r="D28" s="4">
        <v>22</v>
      </c>
      <c r="E28" s="90">
        <f>E29+E30</f>
        <v>0</v>
      </c>
      <c r="F28" s="90">
        <f aca="true" t="shared" si="10" ref="F28:L28">F29+F30</f>
        <v>0</v>
      </c>
      <c r="G28" s="90">
        <f t="shared" si="10"/>
        <v>-40390420.365100995</v>
      </c>
      <c r="H28" s="90">
        <f t="shared" si="10"/>
        <v>0</v>
      </c>
      <c r="I28" s="90">
        <f t="shared" si="10"/>
        <v>-1037864.4688560003</v>
      </c>
      <c r="J28" s="90">
        <f t="shared" si="10"/>
        <v>106528120.20506127</v>
      </c>
      <c r="K28" s="90">
        <f t="shared" si="8"/>
        <v>65099835.37110428</v>
      </c>
      <c r="L28" s="90">
        <f t="shared" si="10"/>
        <v>4952058.018896</v>
      </c>
      <c r="M28" s="90">
        <f t="shared" si="1"/>
        <v>70051893.39000028</v>
      </c>
    </row>
    <row r="29" spans="1:13" ht="21" customHeight="1">
      <c r="A29" s="286" t="s">
        <v>90</v>
      </c>
      <c r="B29" s="287"/>
      <c r="C29" s="287"/>
      <c r="D29" s="4">
        <v>23</v>
      </c>
      <c r="E29" s="89"/>
      <c r="F29" s="89"/>
      <c r="G29" s="89"/>
      <c r="H29" s="89"/>
      <c r="I29" s="89"/>
      <c r="J29" s="89">
        <v>106528120.20506127</v>
      </c>
      <c r="K29" s="90">
        <f t="shared" si="8"/>
        <v>106528120.20506127</v>
      </c>
      <c r="L29" s="89">
        <v>3798752.054939</v>
      </c>
      <c r="M29" s="90">
        <f t="shared" si="1"/>
        <v>110326872.26000027</v>
      </c>
    </row>
    <row r="30" spans="1:13" ht="21" customHeight="1">
      <c r="A30" s="286" t="s">
        <v>87</v>
      </c>
      <c r="B30" s="287"/>
      <c r="C30" s="287"/>
      <c r="D30" s="4">
        <v>24</v>
      </c>
      <c r="E30" s="90">
        <f aca="true" t="shared" si="11" ref="E30:J30">SUM(E31:E34)</f>
        <v>0</v>
      </c>
      <c r="F30" s="90">
        <f t="shared" si="11"/>
        <v>0</v>
      </c>
      <c r="G30" s="90">
        <f t="shared" si="11"/>
        <v>-40390420.365100995</v>
      </c>
      <c r="H30" s="90">
        <f t="shared" si="11"/>
        <v>0</v>
      </c>
      <c r="I30" s="90">
        <f t="shared" si="11"/>
        <v>-1037864.4688560003</v>
      </c>
      <c r="J30" s="90">
        <f t="shared" si="11"/>
        <v>0</v>
      </c>
      <c r="K30" s="90">
        <f t="shared" si="8"/>
        <v>-41428284.833956994</v>
      </c>
      <c r="L30" s="90">
        <f>SUM(L31:L34)</f>
        <v>1153305.963957</v>
      </c>
      <c r="M30" s="90">
        <f t="shared" si="1"/>
        <v>-40274978.87</v>
      </c>
    </row>
    <row r="31" spans="1:13" ht="31.5" customHeight="1">
      <c r="A31" s="286" t="s">
        <v>417</v>
      </c>
      <c r="B31" s="287"/>
      <c r="C31" s="287"/>
      <c r="D31" s="4">
        <v>25</v>
      </c>
      <c r="E31" s="89"/>
      <c r="F31" s="89"/>
      <c r="G31" s="89">
        <v>-3855492.9090309995</v>
      </c>
      <c r="H31" s="89"/>
      <c r="I31" s="89">
        <v>6743431.531144</v>
      </c>
      <c r="J31" s="89"/>
      <c r="K31" s="90">
        <f t="shared" si="8"/>
        <v>2887938.622113</v>
      </c>
      <c r="L31" s="89">
        <v>904157.6578870001</v>
      </c>
      <c r="M31" s="90">
        <f t="shared" si="1"/>
        <v>3792096.2800000003</v>
      </c>
    </row>
    <row r="32" spans="1:13" ht="33" customHeight="1">
      <c r="A32" s="286" t="s">
        <v>418</v>
      </c>
      <c r="B32" s="287"/>
      <c r="C32" s="287"/>
      <c r="D32" s="4">
        <v>26</v>
      </c>
      <c r="E32" s="89"/>
      <c r="F32" s="89"/>
      <c r="G32" s="89">
        <v>-36242016.45607</v>
      </c>
      <c r="H32" s="89"/>
      <c r="I32" s="89"/>
      <c r="J32" s="89"/>
      <c r="K32" s="90">
        <f t="shared" si="8"/>
        <v>-36242016.45607</v>
      </c>
      <c r="L32" s="89">
        <v>-14766.693930000003</v>
      </c>
      <c r="M32" s="90">
        <f t="shared" si="1"/>
        <v>-36256783.15</v>
      </c>
    </row>
    <row r="33" spans="1:13" ht="32.25" customHeight="1">
      <c r="A33" s="286" t="s">
        <v>419</v>
      </c>
      <c r="B33" s="287"/>
      <c r="C33" s="287"/>
      <c r="D33" s="4">
        <v>27</v>
      </c>
      <c r="E33" s="89"/>
      <c r="F33" s="89"/>
      <c r="G33" s="89">
        <v>-374345</v>
      </c>
      <c r="H33" s="89"/>
      <c r="I33" s="89"/>
      <c r="J33" s="89"/>
      <c r="K33" s="90">
        <f t="shared" si="8"/>
        <v>-374345</v>
      </c>
      <c r="L33" s="89">
        <v>0</v>
      </c>
      <c r="M33" s="90">
        <f t="shared" si="1"/>
        <v>-374345</v>
      </c>
    </row>
    <row r="34" spans="1:13" ht="25.5" customHeight="1">
      <c r="A34" s="286" t="s">
        <v>261</v>
      </c>
      <c r="B34" s="287"/>
      <c r="C34" s="287"/>
      <c r="D34" s="4">
        <v>28</v>
      </c>
      <c r="E34" s="89"/>
      <c r="F34" s="89"/>
      <c r="G34" s="89">
        <v>81434</v>
      </c>
      <c r="H34" s="89"/>
      <c r="I34" s="89">
        <v>-7781296</v>
      </c>
      <c r="J34" s="89"/>
      <c r="K34" s="90">
        <f t="shared" si="8"/>
        <v>-7699862</v>
      </c>
      <c r="L34" s="89">
        <v>263915</v>
      </c>
      <c r="M34" s="90">
        <f t="shared" si="1"/>
        <v>-7435947</v>
      </c>
    </row>
    <row r="35" spans="1:13" ht="21" customHeight="1">
      <c r="A35" s="288" t="s">
        <v>348</v>
      </c>
      <c r="B35" s="287"/>
      <c r="C35" s="287"/>
      <c r="D35" s="4">
        <v>29</v>
      </c>
      <c r="E35" s="90">
        <f aca="true" t="shared" si="12" ref="E35:J35">SUM(E36:E39)</f>
        <v>0</v>
      </c>
      <c r="F35" s="90">
        <f t="shared" si="12"/>
        <v>0</v>
      </c>
      <c r="G35" s="90">
        <f t="shared" si="12"/>
        <v>0</v>
      </c>
      <c r="H35" s="90">
        <f t="shared" si="12"/>
        <v>22616689</v>
      </c>
      <c r="I35" s="90">
        <f t="shared" si="12"/>
        <v>83450416</v>
      </c>
      <c r="J35" s="90">
        <f t="shared" si="12"/>
        <v>-107047105</v>
      </c>
      <c r="K35" s="90">
        <f t="shared" si="8"/>
        <v>-980000</v>
      </c>
      <c r="L35" s="90">
        <f>SUM(L36:L39)</f>
        <v>-1781115.11</v>
      </c>
      <c r="M35" s="90">
        <f t="shared" si="1"/>
        <v>-2761115.1100000003</v>
      </c>
    </row>
    <row r="36" spans="1:13" ht="21" customHeight="1">
      <c r="A36" s="286" t="s">
        <v>297</v>
      </c>
      <c r="B36" s="287"/>
      <c r="C36" s="287"/>
      <c r="D36" s="4">
        <v>30</v>
      </c>
      <c r="E36" s="89"/>
      <c r="F36" s="89"/>
      <c r="G36" s="89"/>
      <c r="H36" s="89"/>
      <c r="I36" s="89"/>
      <c r="J36" s="89"/>
      <c r="K36" s="90">
        <f t="shared" si="8"/>
        <v>0</v>
      </c>
      <c r="L36" s="89">
        <v>-438659.27</v>
      </c>
      <c r="M36" s="90">
        <f t="shared" si="1"/>
        <v>-438659.27</v>
      </c>
    </row>
    <row r="37" spans="1:13" ht="21" customHeight="1">
      <c r="A37" s="286" t="s">
        <v>298</v>
      </c>
      <c r="B37" s="287"/>
      <c r="C37" s="287"/>
      <c r="D37" s="4">
        <v>31</v>
      </c>
      <c r="E37" s="89"/>
      <c r="F37" s="89"/>
      <c r="G37" s="89"/>
      <c r="H37" s="89"/>
      <c r="I37" s="89"/>
      <c r="J37" s="89"/>
      <c r="K37" s="90">
        <f t="shared" si="8"/>
        <v>0</v>
      </c>
      <c r="L37" s="89"/>
      <c r="M37" s="90">
        <f t="shared" si="1"/>
        <v>0</v>
      </c>
    </row>
    <row r="38" spans="1:13" ht="21" customHeight="1">
      <c r="A38" s="286" t="s">
        <v>299</v>
      </c>
      <c r="B38" s="287"/>
      <c r="C38" s="287"/>
      <c r="D38" s="4">
        <v>32</v>
      </c>
      <c r="E38" s="89"/>
      <c r="F38" s="89"/>
      <c r="G38" s="89"/>
      <c r="H38" s="89"/>
      <c r="I38" s="89"/>
      <c r="J38" s="89">
        <v>-980000</v>
      </c>
      <c r="K38" s="90">
        <f t="shared" si="8"/>
        <v>-980000</v>
      </c>
      <c r="L38" s="89">
        <v>-1342455.84</v>
      </c>
      <c r="M38" s="90">
        <f t="shared" si="1"/>
        <v>-2322455.84</v>
      </c>
    </row>
    <row r="39" spans="1:13" ht="21" customHeight="1">
      <c r="A39" s="286" t="s">
        <v>91</v>
      </c>
      <c r="B39" s="287"/>
      <c r="C39" s="287"/>
      <c r="D39" s="4">
        <v>33</v>
      </c>
      <c r="E39" s="89"/>
      <c r="F39" s="89"/>
      <c r="G39" s="89"/>
      <c r="H39" s="89">
        <v>22616689</v>
      </c>
      <c r="I39" s="89">
        <v>83450416</v>
      </c>
      <c r="J39" s="89">
        <v>-106067105</v>
      </c>
      <c r="K39" s="90">
        <f t="shared" si="8"/>
        <v>0</v>
      </c>
      <c r="L39" s="89"/>
      <c r="M39" s="90">
        <f t="shared" si="1"/>
        <v>0</v>
      </c>
    </row>
    <row r="40" spans="1:15" ht="21" customHeight="1">
      <c r="A40" s="289" t="s">
        <v>422</v>
      </c>
      <c r="B40" s="290"/>
      <c r="C40" s="290"/>
      <c r="D40" s="12">
        <v>34</v>
      </c>
      <c r="E40" s="93">
        <f aca="true" t="shared" si="13" ref="E40:J40">E27+E28+E35</f>
        <v>442887200</v>
      </c>
      <c r="F40" s="93">
        <f t="shared" si="13"/>
        <v>0</v>
      </c>
      <c r="G40" s="93">
        <f t="shared" si="13"/>
        <v>456603288.9272831</v>
      </c>
      <c r="H40" s="93">
        <f t="shared" si="13"/>
        <v>479083468</v>
      </c>
      <c r="I40" s="93">
        <f t="shared" si="13"/>
        <v>536561664.537863</v>
      </c>
      <c r="J40" s="93">
        <f t="shared" si="13"/>
        <v>106528119.93272161</v>
      </c>
      <c r="K40" s="93">
        <f t="shared" si="8"/>
        <v>2021663741.3978677</v>
      </c>
      <c r="L40" s="93">
        <f>L27+L28+L35</f>
        <v>77762980.56663099</v>
      </c>
      <c r="M40" s="93">
        <f t="shared" si="1"/>
        <v>2099426721.9644988</v>
      </c>
      <c r="O40" s="42"/>
    </row>
    <row r="42" spans="1:13" ht="12.75">
      <c r="A42" s="32"/>
      <c r="B42" s="25"/>
      <c r="C42" s="25"/>
      <c r="D42" s="25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2.75">
      <c r="A43" s="32"/>
      <c r="B43" s="25"/>
      <c r="C43" s="25"/>
      <c r="D43" s="25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2.75">
      <c r="A44" s="25"/>
      <c r="B44" s="25"/>
      <c r="C44" s="25"/>
      <c r="D44" s="25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2.75">
      <c r="A45" s="32"/>
      <c r="B45" s="32"/>
      <c r="C45" s="32"/>
      <c r="D45" s="25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2.75">
      <c r="A46" s="25"/>
      <c r="B46" s="25"/>
      <c r="C46" s="25"/>
      <c r="D46" s="25"/>
      <c r="E46" s="25"/>
      <c r="F46" s="25"/>
      <c r="G46" s="25"/>
      <c r="H46" s="32"/>
      <c r="I46" s="32"/>
      <c r="J46" s="25"/>
      <c r="K46" s="25"/>
      <c r="L46" s="25"/>
      <c r="M46" s="25"/>
    </row>
    <row r="47" spans="1:13" ht="12.75">
      <c r="A47" s="4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2.75">
      <c r="A48" s="4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2.75">
      <c r="A49" s="4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2.75">
      <c r="A52" s="4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 K25:K26 K31:K34 K36:K39 K8:K9" formulaRange="1"/>
    <ignoredError sqref="K27:K30 K35 K40 K10:K23 K24" formula="1" formulaRange="1"/>
    <ignoredError sqref="E24 F24:J24 L24" unlockedFormula="1"/>
    <ignoredError sqref="K24" formula="1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1" customWidth="1"/>
  </cols>
  <sheetData>
    <row r="1" spans="1:10" ht="1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15.75">
      <c r="A2" s="308" t="s">
        <v>344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>
      <c r="A4" s="309" t="s">
        <v>82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 customHeight="1">
      <c r="A9" s="309"/>
      <c r="B9" s="309"/>
      <c r="C9" s="309"/>
      <c r="D9" s="309"/>
      <c r="E9" s="309"/>
      <c r="F9" s="309"/>
      <c r="G9" s="309"/>
      <c r="H9" s="309"/>
      <c r="I9" s="309"/>
      <c r="J9" s="309"/>
    </row>
    <row r="10" spans="1:10" ht="12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2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2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">
      <c r="A25" s="22"/>
      <c r="B25" s="22"/>
      <c r="C25" s="22"/>
      <c r="D25" s="22"/>
      <c r="E25" s="22"/>
      <c r="F25" s="22"/>
      <c r="G25" s="22"/>
      <c r="H25" s="22"/>
      <c r="J25" s="22"/>
    </row>
    <row r="26" spans="1:10" ht="12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">
      <c r="A27" s="22"/>
      <c r="B27" s="22"/>
      <c r="C27" s="22"/>
      <c r="D27" s="22"/>
      <c r="E27" s="22"/>
      <c r="F27" s="22"/>
      <c r="G27" s="22"/>
      <c r="H27" s="22"/>
      <c r="I27" s="22"/>
      <c r="J27" s="22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Nevena Babić</cp:lastModifiedBy>
  <cp:lastPrinted>2013-02-13T13:47:10Z</cp:lastPrinted>
  <dcterms:created xsi:type="dcterms:W3CDTF">2008-10-17T11:51:54Z</dcterms:created>
  <dcterms:modified xsi:type="dcterms:W3CDTF">2013-02-14T11:16:43Z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