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95" windowHeight="8715" activeTab="0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6">'BILJEŠKE '!$A$1:$J$38</definedName>
    <definedName name="_xlnm.Print_Area" localSheetId="0">'OPCI PODACI'!$A$1:$I$64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<sst xmlns="http://schemas.openxmlformats.org/spreadsheetml/2006/main" count="542" uniqueCount="401">
  <si>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</si>
  <si>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</si>
  <si>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</si>
  <si>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</si>
  <si>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</si>
  <si>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</si>
  <si>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</si>
  <si>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</si>
  <si>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</si>
  <si>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</si>
  <si>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</si>
  <si>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</si>
  <si>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</si>
  <si>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</si>
  <si>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</si>
  <si>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</si>
  <si>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</si>
  <si>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</si>
  <si>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</si>
  <si>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</si>
  <si>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</si>
  <si>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</si>
  <si>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</si>
  <si>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</si>
  <si>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</si>
  <si>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</si>
  <si>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</si>
  <si>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</si>
  <si>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</si>
  <si>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</si>
  <si>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</si>
  <si>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</si>
  <si>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</si>
  <si>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</si>
  <si>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</si>
  <si>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</si>
  <si>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</si>
  <si>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</si>
  <si>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</si>
  <si>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</si>
  <si>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</si>
  <si>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</si>
  <si>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</si>
  <si>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</si>
  <si>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</si>
  <si>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</si>
  <si>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</si>
  <si>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</si>
  <si>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</si>
  <si>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</si>
  <si>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</si>
  <si>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</si>
  <si>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</si>
  <si>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</si>
  <si>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</si>
  <si>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</si>
  <si>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</si>
  <si>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</si>
  <si>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</si>
  <si>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</si>
  <si>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</si>
  <si>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</si>
  <si>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</si>
  <si>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</si>
  <si>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</si>
  <si>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</si>
  <si>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</si>
  <si>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</si>
  <si>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</si>
  <si>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</si>
  <si>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</si>
  <si>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</si>
  <si>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</si>
  <si>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</si>
  <si>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</si>
  <si>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</si>
  <si>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</si>
  <si>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</si>
  <si>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</si>
  <si>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</si>
  <si>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</si>
  <si>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</si>
  <si>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</si>
  <si>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</si>
  <si>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</si>
  <si>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</si>
  <si>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</si>
  <si>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</si>
  <si>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</si>
  <si>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</si>
  <si>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</si>
  <si>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</si>
  <si>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</si>
  <si>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</si>
  <si>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</si>
  <si>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</si>
  <si>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</si>
  <si>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</si>
  <si>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</si>
  <si>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</si>
  <si>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</si>
  <si>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</si>
  <si>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</si>
  <si>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</si>
  <si>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</si>
  <si>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</si>
  <si>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</si>
  <si>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</si>
  <si>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</si>
  <si>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</si>
  <si>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</si>
  <si>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</si>
  <si>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</si>
  <si>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</si>
  <si>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</si>
  <si>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</si>
  <si>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</si>
  <si>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</si>
  <si>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</si>
  <si>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</si>
  <si>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</si>
  <si>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</si>
  <si>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</si>
  <si>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</si>
  <si>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</si>
  <si>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</si>
  <si>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</si>
  <si>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</si>
  <si>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</si>
  <si>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</si>
  <si>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</si>
  <si>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</si>
  <si>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</si>
  <si>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</si>
  <si>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</si>
  <si>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</si>
  <si>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</si>
  <si>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</si>
  <si>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</si>
  <si>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</si>
  <si>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</si>
  <si>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</si>
  <si>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</si>
  <si>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</si>
  <si>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</si>
  <si>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</si>
  <si>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</si>
  <si>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</si>
  <si>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</si>
  <si>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</si>
  <si>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</si>
  <si>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</si>
  <si>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</si>
  <si>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</si>
  <si>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</si>
  <si>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</si>
  <si>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</si>
  <si>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</si>
  <si>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</si>
  <si>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</si>
  <si>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</si>
  <si>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</si>
  <si>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</si>
  <si>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</si>
  <si>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</si>
  <si>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</si>
  <si>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</si>
  <si>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</si>
  <si>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</si>
  <si>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</si>
  <si>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</si>
  <si>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</si>
  <si>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</si>
  <si>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</si>
  <si>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</si>
  <si>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</si>
  <si>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</si>
  <si>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</si>
  <si>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</si>
  <si>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</si>
  <si>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</si>
  <si>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</si>
  <si>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</si>
  <si>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</si>
  <si>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</si>
  <si>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</si>
  <si>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</si>
  <si>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</si>
  <si>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</si>
  <si>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</si>
  <si>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</si>
  <si>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</si>
  <si>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</si>
  <si>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</si>
  <si>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</si>
  <si>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</si>
  <si>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</si>
  <si>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</si>
  <si>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</si>
  <si>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</si>
  <si>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</si>
  <si>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</si>
  <si>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</si>
  <si>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</si>
  <si>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</si>
  <si>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</si>
  <si>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</si>
  <si>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</si>
  <si>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</si>
  <si>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</si>
  <si>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</si>
  <si>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</si>
  <si>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</si>
  <si>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</si>
  <si>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</si>
  <si>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</si>
  <si>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</si>
  <si>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</si>
  <si>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</si>
  <si>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</si>
  <si>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</si>
  <si>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</si>
  <si>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</si>
  <si>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</si>
  <si>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</si>
  <si>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</si>
  <si>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</si>
  <si>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</si>
  <si>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</si>
  <si>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</si>
  <si>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</si>
  <si>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</si>
  <si>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</si>
  <si>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</si>
  <si>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</si>
  <si>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</si>
  <si>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</si>
  <si>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</si>
  <si>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</si>
  <si>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</si>
  <si>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</si>
  <si>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</si>
  <si>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</si>
  <si>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</si>
  <si>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</si>
  <si>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</si>
  <si>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</si>
  <si>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</si>
  <si>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</si>
  <si>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</si>
  <si>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</si>
  <si>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</si>
  <si>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</si>
  <si>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</si>
  <si>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</si>
  <si>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</si>
  <si>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</si>
  <si>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</si>
  <si>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</si>
  <si>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</si>
  <si>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</si>
  <si>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</si>
  <si>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</si>
  <si>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</si>
  <si>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</si>
  <si>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</si>
  <si>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</si>
  <si>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</si>
  <si>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</si>
  <si>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</si>
  <si>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</si>
  <si>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</si>
  <si>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</si>
  <si>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</si>
  <si>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</si>
  <si>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</si>
  <si>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</si>
  <si>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</si>
  <si>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</si>
  <si>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</si>
  <si>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</si>
  <si>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</si>
  <si>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</si>
  <si>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</si>
  <si>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</si>
  <si>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</si>
  <si>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</si>
  <si>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</si>
  <si>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</si>
  <si>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</si>
  <si>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</si>
  <si>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</si>
  <si>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</si>
  <si>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</si>
  <si>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B. OBVEZE DRUGOG REDA (PODREĐENE OBVEZE)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</si>
  <si>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</si>
  <si>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</si>
  <si>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</si>
  <si>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</si>
  <si>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</si>
  <si>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</si>
  <si>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</si>
  <si>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</si>
  <si>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</si>
  <si>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</si>
  <si>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</si>
  <si>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</si>
  <si>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</si>
  <si>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</si>
  <si>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</si>
  <si>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</si>
  <si>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</si>
  <si>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</si>
  <si>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</si>
  <si>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</si>
  <si>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</si>
  <si>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</si>
  <si>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</si>
  <si>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</si>
  <si>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</si>
  <si>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</si>
  <si>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</si>
  <si>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</si>
  <si>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</si>
  <si>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</si>
  <si>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</si>
  <si>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</si>
  <si>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</si>
  <si>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</si>
  <si>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</si>
  <si>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</si>
  <si>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</si>
  <si>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</si>
  <si>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</si>
  <si>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</si>
  <si>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</si>
  <si>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</si>
  <si>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</si>
  <si>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</si>
  <si>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</si>
  <si>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</si>
  <si>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</si>
  <si>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</si>
  <si>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</si>
  <si>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</si>
  <si>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</si>
  <si>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</si>
  <si>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</si>
  <si>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</si>
  <si>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</si>
  <si>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</si>
  <si>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</si>
  <si>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</si>
  <si>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</si>
  <si>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</si>
  <si>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</si>
  <si>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</si>
  <si>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</si>
  <si>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</si>
  <si>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</si>
  <si>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</si>
  <si>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</si>
  <si>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</si>
  <si>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</si>
  <si>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</si>
  <si>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</si>
  <si>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</si>
  <si>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</si>
  <si>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>1. Financijski izvjštaji (bilanca, račun dobiti i gubitka, izvještaj o novčanim tokovima,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</si>
  <si>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</si>
  <si>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</si>
  <si>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</si>
  <si>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obveznik koji sastavlja konsolidirani financijski izvještaj)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</si>
  <si>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</si>
  <si>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</si>
  <si>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</si>
  <si>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</si>
  <si>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</si>
  <si>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</si>
  <si>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30.06.2012.</t>
  </si>
  <si>
    <t>01.01.2012.</t>
  </si>
  <si>
    <t>03276147</t>
  </si>
  <si>
    <t>080051022</t>
  </si>
  <si>
    <t>26187994862</t>
  </si>
  <si>
    <t>CROATIA osiguranje d.d.</t>
  </si>
  <si>
    <t>ZAGREB</t>
  </si>
  <si>
    <t>Miramarska 22</t>
  </si>
  <si>
    <t>www.crosig.hr</t>
  </si>
  <si>
    <t>GRAD ZAGREB</t>
  </si>
  <si>
    <t>NE</t>
  </si>
  <si>
    <t>6512</t>
  </si>
  <si>
    <t>KATICA KUZMANOVIĆ</t>
  </si>
  <si>
    <t>01/6333-117</t>
  </si>
  <si>
    <t>01/6332-073</t>
  </si>
  <si>
    <t>katica.kuzmanovic@crosig.hr</t>
  </si>
  <si>
    <t xml:space="preserve"> ZRINUŠIĆ ZDRAVKO, IVANČIĆ SILVANA </t>
  </si>
  <si>
    <t>U razdoblju:01.01.2012.-30.06.2012.</t>
  </si>
  <si>
    <t>Za razdoblje:01.01.2012.-30.06.2012.</t>
  </si>
  <si>
    <t>Stanje na dan: 30.06.2012.</t>
  </si>
  <si>
    <t>U razdoblju: 01.04.2012. do 30.06.2012.</t>
  </si>
  <si>
    <t>U razdoblju: 01.01.2012. do 30.06.2012.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</si>
</sst>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</numFmts>
  <fonts count="5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0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0"/>
    </font>
    <font>
      <b/>
      <sz val="12"/>
      <color indexed="8"/>
      <name val="Arial"/>
      <family val="2"/>
    </font>
    <font>
      <u val="single"/>
      <sz val="9"/>
      <color indexed="8"/>
      <name val="Arial"/>
      <family val="0"/>
    </font>
    <font>
      <sz val="9"/>
      <color indexed="8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5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6" xfId="0" applyNumberFormat="1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167" fontId="6" fillId="0" borderId="19" xfId="0" applyNumberFormat="1" applyFont="1" applyFill="1" applyBorder="1" applyAlignment="1">
      <alignment horizontal="center" vertical="center"/>
    </xf>
    <xf numFmtId="167" fontId="6" fillId="0" borderId="20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167" fontId="2" fillId="0" borderId="2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3" fontId="3" fillId="0" borderId="15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24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8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18" xfId="0" applyFont="1" applyFill="1" applyBorder="1" applyAlignment="1" applyProtection="1">
      <alignment horizontal="center" vertical="top" wrapText="1"/>
      <protection hidden="1"/>
    </xf>
    <xf numFmtId="0" fontId="8" fillId="0" borderId="18" xfId="0" applyFont="1" applyFill="1" applyBorder="1" applyAlignment="1">
      <alignment horizontal="center" vertical="top" wrapText="1"/>
    </xf>
    <xf numFmtId="0" fontId="0" fillId="0" borderId="0" xfId="58" applyFont="1" applyAlignment="1">
      <alignment/>
      <protection/>
    </xf>
    <xf numFmtId="0" fontId="14" fillId="0" borderId="25" xfId="58" applyFont="1" applyFill="1" applyBorder="1" applyAlignment="1" applyProtection="1">
      <alignment horizontal="center" vertical="center"/>
      <protection hidden="1" locked="0"/>
    </xf>
    <xf numFmtId="0" fontId="13" fillId="0" borderId="0" xfId="58" applyFont="1" applyFill="1" applyBorder="1" applyAlignment="1" applyProtection="1">
      <alignment horizontal="left" vertical="center"/>
      <protection hidden="1"/>
    </xf>
    <xf numFmtId="0" fontId="14" fillId="0" borderId="0" xfId="58" applyFont="1">
      <alignment vertical="top"/>
      <protection/>
    </xf>
    <xf numFmtId="0" fontId="14" fillId="0" borderId="0" xfId="58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horizontal="center" vertical="center" wrapText="1"/>
      <protection hidden="1"/>
    </xf>
    <xf numFmtId="0" fontId="14" fillId="0" borderId="0" xfId="58" applyFont="1" applyBorder="1" applyProtection="1">
      <alignment vertical="top"/>
      <protection hidden="1"/>
    </xf>
    <xf numFmtId="0" fontId="14" fillId="0" borderId="0" xfId="58" applyFont="1" applyBorder="1" applyAlignment="1" applyProtection="1">
      <alignment/>
      <protection hidden="1"/>
    </xf>
    <xf numFmtId="0" fontId="16" fillId="0" borderId="0" xfId="58" applyFont="1" applyBorder="1" applyAlignment="1" applyProtection="1">
      <alignment horizontal="right" vertical="center" wrapText="1"/>
      <protection hidden="1"/>
    </xf>
    <xf numFmtId="0" fontId="16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8" applyFont="1" applyFill="1" applyBorder="1" applyAlignment="1" applyProtection="1">
      <alignment horizontal="left" vertical="center"/>
      <protection hidden="1"/>
    </xf>
    <xf numFmtId="0" fontId="14" fillId="0" borderId="0" xfId="58" applyFont="1" applyBorder="1" applyAlignment="1" applyProtection="1">
      <alignment horizontal="left"/>
      <protection hidden="1"/>
    </xf>
    <xf numFmtId="0" fontId="14" fillId="0" borderId="0" xfId="58" applyFont="1" applyBorder="1" applyAlignment="1">
      <alignment horizontal="left" vertical="center"/>
      <protection/>
    </xf>
    <xf numFmtId="0" fontId="14" fillId="0" borderId="0" xfId="58" applyFont="1" applyBorder="1" applyAlignment="1" applyProtection="1">
      <alignment vertical="top"/>
      <protection hidden="1"/>
    </xf>
    <xf numFmtId="0" fontId="14" fillId="0" borderId="0" xfId="58" applyFont="1" applyBorder="1" applyAlignment="1" applyProtection="1">
      <alignment horizontal="right"/>
      <protection hidden="1"/>
    </xf>
    <xf numFmtId="0" fontId="13" fillId="0" borderId="0" xfId="58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Border="1" applyProtection="1">
      <alignment vertical="top"/>
      <protection hidden="1"/>
    </xf>
    <xf numFmtId="0" fontId="13" fillId="0" borderId="0" xfId="58" applyFont="1" applyBorder="1" applyAlignment="1" applyProtection="1">
      <alignment vertical="top"/>
      <protection hidden="1"/>
    </xf>
    <xf numFmtId="0" fontId="14" fillId="0" borderId="0" xfId="58" applyFont="1" applyFill="1" applyBorder="1" applyProtection="1">
      <alignment vertical="top"/>
      <protection hidden="1"/>
    </xf>
    <xf numFmtId="0" fontId="14" fillId="0" borderId="0" xfId="58" applyFont="1" applyBorder="1" applyAlignment="1" applyProtection="1">
      <alignment horizontal="center" vertical="center"/>
      <protection hidden="1" locked="0"/>
    </xf>
    <xf numFmtId="0" fontId="14" fillId="0" borderId="0" xfId="58" applyFont="1" applyBorder="1" applyAlignment="1" applyProtection="1">
      <alignment wrapText="1"/>
      <protection hidden="1"/>
    </xf>
    <xf numFmtId="0" fontId="14" fillId="0" borderId="0" xfId="58" applyFont="1" applyBorder="1" applyAlignment="1" applyProtection="1">
      <alignment horizontal="right" vertical="top"/>
      <protection hidden="1"/>
    </xf>
    <xf numFmtId="0" fontId="14" fillId="0" borderId="0" xfId="58" applyFont="1" applyBorder="1" applyAlignment="1" applyProtection="1">
      <alignment horizontal="center" vertical="top"/>
      <protection hidden="1"/>
    </xf>
    <xf numFmtId="0" fontId="14" fillId="0" borderId="0" xfId="58" applyFont="1" applyBorder="1" applyAlignment="1" applyProtection="1">
      <alignment horizontal="center"/>
      <protection hidden="1"/>
    </xf>
    <xf numFmtId="0" fontId="14" fillId="0" borderId="0" xfId="58" applyFont="1" applyBorder="1" applyAlignment="1" applyProtection="1">
      <alignment horizontal="left" vertical="top"/>
      <protection hidden="1"/>
    </xf>
    <xf numFmtId="0" fontId="14" fillId="0" borderId="26" xfId="58" applyFont="1" applyBorder="1" applyProtection="1">
      <alignment vertical="top"/>
      <protection hidden="1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27" xfId="58" applyFont="1" applyBorder="1" applyProtection="1">
      <alignment vertical="top"/>
      <protection hidden="1"/>
    </xf>
    <xf numFmtId="0" fontId="14" fillId="0" borderId="27" xfId="58" applyFont="1" applyBorder="1">
      <alignment vertical="top"/>
      <protection/>
    </xf>
    <xf numFmtId="0" fontId="20" fillId="0" borderId="0" xfId="58" applyFont="1">
      <alignment vertical="top"/>
      <protection/>
    </xf>
    <xf numFmtId="0" fontId="21" fillId="0" borderId="0" xfId="58" applyFont="1" applyAlignment="1">
      <alignment/>
      <protection/>
    </xf>
    <xf numFmtId="0" fontId="20" fillId="0" borderId="0" xfId="58" applyFont="1" applyAlignment="1">
      <alignment/>
      <protection/>
    </xf>
    <xf numFmtId="0" fontId="1" fillId="0" borderId="0" xfId="0" applyFont="1" applyFill="1" applyBorder="1" applyAlignment="1">
      <alignment horizontal="right"/>
    </xf>
    <xf numFmtId="0" fontId="0" fillId="0" borderId="18" xfId="0" applyFont="1" applyFill="1" applyBorder="1" applyAlignment="1" applyProtection="1">
      <alignment vertical="top" wrapText="1"/>
      <protection hidden="1"/>
    </xf>
    <xf numFmtId="0" fontId="14" fillId="0" borderId="0" xfId="58" applyFont="1" applyFill="1" applyBorder="1" applyAlignment="1">
      <alignment/>
      <protection/>
    </xf>
    <xf numFmtId="49" fontId="13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0" applyFont="1" applyFill="1" applyBorder="1" applyAlignment="1" applyProtection="1">
      <alignment horizontal="center" vertical="top" wrapText="1"/>
      <protection hidden="1"/>
    </xf>
    <xf numFmtId="0" fontId="14" fillId="0" borderId="0" xfId="59" applyFont="1" applyBorder="1" applyAlignment="1" applyProtection="1">
      <alignment/>
      <protection hidden="1"/>
    </xf>
    <xf numFmtId="0" fontId="14" fillId="0" borderId="0" xfId="57" applyFont="1" applyBorder="1" applyAlignment="1" applyProtection="1">
      <alignment horizontal="left" vertical="center"/>
      <protection hidden="1"/>
    </xf>
    <xf numFmtId="0" fontId="14" fillId="0" borderId="0" xfId="64" applyFont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4" fillId="0" borderId="0" xfId="58" applyFont="1" applyBorder="1" applyAlignment="1" applyProtection="1">
      <alignment horizontal="right" wrapText="1"/>
      <protection hidden="1"/>
    </xf>
    <xf numFmtId="0" fontId="14" fillId="0" borderId="0" xfId="58" applyFont="1" applyFill="1" applyBorder="1" applyAlignment="1" applyProtection="1">
      <alignment horizontal="center" vertical="top"/>
      <protection hidden="1"/>
    </xf>
    <xf numFmtId="0" fontId="14" fillId="0" borderId="0" xfId="58" applyFont="1" applyFill="1" applyBorder="1" applyAlignment="1" applyProtection="1">
      <alignment horizontal="center"/>
      <protection hidden="1"/>
    </xf>
    <xf numFmtId="0" fontId="14" fillId="0" borderId="25" xfId="58" applyFont="1" applyBorder="1" applyAlignment="1" applyProtection="1">
      <alignment horizontal="right" wrapText="1"/>
      <protection hidden="1"/>
    </xf>
    <xf numFmtId="14" fontId="13" fillId="0" borderId="28" xfId="58" applyNumberFormat="1" applyFont="1" applyFill="1" applyBorder="1" applyAlignment="1" applyProtection="1">
      <alignment horizontal="center" vertical="center"/>
      <protection hidden="1" locked="0"/>
    </xf>
    <xf numFmtId="1" fontId="13" fillId="0" borderId="29" xfId="58" applyNumberFormat="1" applyFont="1" applyFill="1" applyBorder="1" applyAlignment="1" applyProtection="1">
      <alignment horizontal="center" vertical="center"/>
      <protection hidden="1" locked="0"/>
    </xf>
    <xf numFmtId="3" fontId="13" fillId="0" borderId="29" xfId="58" applyNumberFormat="1" applyFont="1" applyFill="1" applyBorder="1" applyAlignment="1" applyProtection="1">
      <alignment horizontal="right" vertical="center"/>
      <protection hidden="1" locked="0"/>
    </xf>
    <xf numFmtId="49" fontId="13" fillId="0" borderId="29" xfId="58" applyNumberFormat="1" applyFont="1" applyFill="1" applyBorder="1" applyAlignment="1" applyProtection="1">
      <alignment horizontal="right" vertical="center"/>
      <protection hidden="1" locked="0"/>
    </xf>
    <xf numFmtId="0" fontId="13" fillId="0" borderId="29" xfId="58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Fill="1" applyBorder="1" applyAlignment="1" applyProtection="1">
      <alignment horizontal="right"/>
      <protection hidden="1"/>
    </xf>
    <xf numFmtId="0" fontId="14" fillId="0" borderId="0" xfId="58" applyFont="1" applyFill="1" applyBorder="1" applyAlignment="1" applyProtection="1">
      <alignment vertical="top"/>
      <protection hidden="1"/>
    </xf>
    <xf numFmtId="0" fontId="14" fillId="0" borderId="0" xfId="58" applyFont="1" applyFill="1" applyBorder="1" applyAlignment="1" applyProtection="1">
      <alignment vertical="top" wrapText="1"/>
      <protection hidden="1"/>
    </xf>
    <xf numFmtId="0" fontId="14" fillId="0" borderId="0" xfId="58" applyFont="1" applyFill="1" applyBorder="1" applyAlignment="1" applyProtection="1">
      <alignment wrapText="1"/>
      <protection hidden="1"/>
    </xf>
    <xf numFmtId="0" fontId="14" fillId="0" borderId="0" xfId="58" applyFont="1" applyFill="1" applyBorder="1" applyAlignment="1" applyProtection="1">
      <alignment horizontal="right" vertical="top"/>
      <protection hidden="1"/>
    </xf>
    <xf numFmtId="0" fontId="8" fillId="0" borderId="30" xfId="58" applyFont="1" applyBorder="1" applyAlignment="1">
      <alignment/>
      <protection/>
    </xf>
    <xf numFmtId="0" fontId="0" fillId="0" borderId="26" xfId="58" applyFont="1" applyBorder="1" applyAlignment="1">
      <alignment/>
      <protection/>
    </xf>
    <xf numFmtId="0" fontId="0" fillId="0" borderId="31" xfId="58" applyFont="1" applyBorder="1" applyAlignment="1">
      <alignment/>
      <protection/>
    </xf>
    <xf numFmtId="0" fontId="14" fillId="0" borderId="32" xfId="58" applyFont="1" applyFill="1" applyBorder="1" applyAlignment="1" applyProtection="1">
      <alignment horizontal="left" vertical="center" wrapText="1"/>
      <protection hidden="1"/>
    </xf>
    <xf numFmtId="0" fontId="14" fillId="0" borderId="25" xfId="58" applyFont="1" applyFill="1" applyBorder="1" applyAlignment="1" applyProtection="1">
      <alignment vertical="center"/>
      <protection hidden="1"/>
    </xf>
    <xf numFmtId="0" fontId="14" fillId="0" borderId="32" xfId="58" applyFont="1" applyBorder="1" applyAlignment="1" applyProtection="1">
      <alignment horizontal="left" vertical="center" wrapText="1"/>
      <protection hidden="1"/>
    </xf>
    <xf numFmtId="0" fontId="14" fillId="0" borderId="25" xfId="58" applyFont="1" applyBorder="1" applyProtection="1">
      <alignment vertical="top"/>
      <protection hidden="1"/>
    </xf>
    <xf numFmtId="0" fontId="16" fillId="0" borderId="0" xfId="58" applyFont="1" applyBorder="1" applyAlignment="1" applyProtection="1">
      <alignment horizontal="right"/>
      <protection hidden="1"/>
    </xf>
    <xf numFmtId="0" fontId="14" fillId="0" borderId="32" xfId="58" applyFont="1" applyFill="1" applyBorder="1" applyAlignment="1" applyProtection="1">
      <alignment/>
      <protection hidden="1"/>
    </xf>
    <xf numFmtId="0" fontId="14" fillId="0" borderId="32" xfId="58" applyFont="1" applyBorder="1" applyAlignment="1" applyProtection="1">
      <alignment wrapText="1"/>
      <protection hidden="1"/>
    </xf>
    <xf numFmtId="0" fontId="14" fillId="0" borderId="25" xfId="58" applyFont="1" applyBorder="1" applyAlignment="1" applyProtection="1">
      <alignment horizontal="right"/>
      <protection hidden="1"/>
    </xf>
    <xf numFmtId="0" fontId="14" fillId="0" borderId="32" xfId="58" applyFont="1" applyBorder="1" applyProtection="1">
      <alignment vertical="top"/>
      <protection hidden="1"/>
    </xf>
    <xf numFmtId="0" fontId="14" fillId="0" borderId="32" xfId="58" applyFont="1" applyBorder="1" applyAlignment="1">
      <alignment horizontal="left" vertical="center"/>
      <protection/>
    </xf>
    <xf numFmtId="0" fontId="13" fillId="0" borderId="32" xfId="58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Border="1" applyAlignment="1" applyProtection="1">
      <alignment horizontal="right" vertical="center"/>
      <protection hidden="1"/>
    </xf>
    <xf numFmtId="0" fontId="14" fillId="0" borderId="32" xfId="58" applyFont="1" applyBorder="1" applyAlignment="1" applyProtection="1">
      <alignment vertical="top"/>
      <protection hidden="1"/>
    </xf>
    <xf numFmtId="0" fontId="14" fillId="0" borderId="0" xfId="58" applyFont="1" applyBorder="1">
      <alignment vertical="top"/>
      <protection/>
    </xf>
    <xf numFmtId="0" fontId="14" fillId="0" borderId="0" xfId="58" applyFont="1" applyBorder="1" applyAlignment="1" applyProtection="1">
      <alignment/>
      <protection hidden="1"/>
    </xf>
    <xf numFmtId="0" fontId="14" fillId="0" borderId="32" xfId="58" applyFont="1" applyBorder="1" applyAlignment="1" applyProtection="1">
      <alignment horizontal="left" vertical="top" wrapText="1"/>
      <protection hidden="1"/>
    </xf>
    <xf numFmtId="0" fontId="14" fillId="0" borderId="25" xfId="58" applyFont="1" applyBorder="1">
      <alignment vertical="top"/>
      <protection/>
    </xf>
    <xf numFmtId="0" fontId="14" fillId="0" borderId="25" xfId="58" applyFont="1" applyFill="1" applyBorder="1" applyAlignment="1" applyProtection="1">
      <alignment horizontal="right"/>
      <protection hidden="1"/>
    </xf>
    <xf numFmtId="0" fontId="14" fillId="0" borderId="32" xfId="58" applyFont="1" applyFill="1" applyBorder="1" applyAlignment="1" applyProtection="1">
      <alignment horizontal="left" vertical="top" indent="2"/>
      <protection hidden="1"/>
    </xf>
    <xf numFmtId="0" fontId="14" fillId="0" borderId="32" xfId="58" applyFont="1" applyFill="1" applyBorder="1" applyAlignment="1" applyProtection="1">
      <alignment horizontal="left" vertical="top" wrapText="1" indent="2"/>
      <protection hidden="1"/>
    </xf>
    <xf numFmtId="0" fontId="14" fillId="0" borderId="25" xfId="58" applyFont="1" applyFill="1" applyBorder="1" applyAlignment="1" applyProtection="1">
      <alignment horizontal="right" vertical="top"/>
      <protection hidden="1"/>
    </xf>
    <xf numFmtId="0" fontId="14" fillId="0" borderId="32" xfId="58" applyFont="1" applyFill="1" applyBorder="1" applyProtection="1">
      <alignment vertical="top"/>
      <protection hidden="1"/>
    </xf>
    <xf numFmtId="0" fontId="13" fillId="0" borderId="25" xfId="58" applyFont="1" applyFill="1" applyBorder="1" applyAlignment="1" applyProtection="1">
      <alignment horizontal="right" vertical="center"/>
      <protection hidden="1" locked="0"/>
    </xf>
    <xf numFmtId="49" fontId="13" fillId="0" borderId="32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25" xfId="58" applyFont="1" applyBorder="1" applyAlignment="1" applyProtection="1">
      <alignment horizontal="right" vertical="top"/>
      <protection hidden="1"/>
    </xf>
    <xf numFmtId="0" fontId="14" fillId="0" borderId="25" xfId="58" applyFont="1" applyBorder="1" applyAlignment="1" applyProtection="1">
      <alignment horizontal="left" vertical="top"/>
      <protection hidden="1"/>
    </xf>
    <xf numFmtId="0" fontId="14" fillId="0" borderId="32" xfId="58" applyFont="1" applyBorder="1" applyAlignment="1" applyProtection="1">
      <alignment horizontal="left"/>
      <protection hidden="1"/>
    </xf>
    <xf numFmtId="0" fontId="14" fillId="0" borderId="31" xfId="58" applyFont="1" applyBorder="1" applyProtection="1">
      <alignment vertical="top"/>
      <protection hidden="1"/>
    </xf>
    <xf numFmtId="0" fontId="14" fillId="0" borderId="25" xfId="58" applyFont="1" applyBorder="1" applyAlignment="1" applyProtection="1">
      <alignment horizontal="left"/>
      <protection hidden="1"/>
    </xf>
    <xf numFmtId="0" fontId="14" fillId="0" borderId="32" xfId="58" applyFont="1" applyFill="1" applyBorder="1" applyAlignment="1" applyProtection="1">
      <alignment vertical="center"/>
      <protection hidden="1"/>
    </xf>
    <xf numFmtId="0" fontId="14" fillId="0" borderId="32" xfId="64" applyFont="1" applyFill="1" applyBorder="1" applyAlignment="1" applyProtection="1">
      <alignment vertical="center"/>
      <protection hidden="1"/>
    </xf>
    <xf numFmtId="0" fontId="14" fillId="0" borderId="32" xfId="57" applyFont="1" applyBorder="1" applyAlignment="1" applyProtection="1">
      <alignment horizontal="left" vertical="center"/>
      <protection hidden="1"/>
    </xf>
    <xf numFmtId="0" fontId="13" fillId="0" borderId="25" xfId="58" applyFont="1" applyBorder="1" applyAlignment="1" applyProtection="1">
      <alignment vertical="center"/>
      <protection hidden="1"/>
    </xf>
    <xf numFmtId="0" fontId="14" fillId="0" borderId="33" xfId="58" applyFont="1" applyBorder="1" applyProtection="1">
      <alignment vertical="top"/>
      <protection hidden="1"/>
    </xf>
    <xf numFmtId="0" fontId="14" fillId="0" borderId="34" xfId="58" applyFont="1" applyFill="1" applyBorder="1" applyAlignment="1" applyProtection="1">
      <alignment horizontal="right" vertical="top" wrapText="1"/>
      <protection hidden="1"/>
    </xf>
    <xf numFmtId="0" fontId="14" fillId="0" borderId="18" xfId="58" applyFont="1" applyFill="1" applyBorder="1" applyAlignment="1" applyProtection="1">
      <alignment horizontal="right" vertical="top" wrapText="1"/>
      <protection hidden="1"/>
    </xf>
    <xf numFmtId="0" fontId="14" fillId="0" borderId="18" xfId="58" applyFont="1" applyFill="1" applyBorder="1" applyProtection="1">
      <alignment vertical="top"/>
      <protection hidden="1"/>
    </xf>
    <xf numFmtId="0" fontId="14" fillId="0" borderId="35" xfId="58" applyFont="1" applyFill="1" applyBorder="1" applyProtection="1">
      <alignment vertical="top"/>
      <protection hidden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Fill="1" applyBorder="1" applyAlignment="1" applyProtection="1">
      <alignment horizontal="center" vertical="top" wrapText="1"/>
      <protection hidden="1"/>
    </xf>
    <xf numFmtId="3" fontId="1" fillId="0" borderId="3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7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40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3" fontId="1" fillId="0" borderId="39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1" fillId="0" borderId="16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Font="1" applyFill="1" applyAlignment="1">
      <alignment vertical="center"/>
    </xf>
    <xf numFmtId="167" fontId="6" fillId="0" borderId="41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 shrinkToFit="1"/>
      <protection hidden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3" fontId="3" fillId="0" borderId="15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42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2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6" xfId="0" applyNumberFormat="1" applyFont="1" applyFill="1" applyBorder="1" applyAlignment="1" applyProtection="1">
      <alignment horizontal="right" vertical="center" shrinkToFit="1"/>
      <protection hidden="1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 applyProtection="1">
      <alignment horizontal="center" vertical="center"/>
      <protection hidden="1"/>
    </xf>
    <xf numFmtId="0" fontId="14" fillId="0" borderId="18" xfId="58" applyFont="1" applyFill="1" applyBorder="1" applyAlignment="1" applyProtection="1">
      <alignment horizontal="center" vertical="top"/>
      <protection hidden="1"/>
    </xf>
    <xf numFmtId="0" fontId="14" fillId="0" borderId="18" xfId="58" applyFont="1" applyFill="1" applyBorder="1" applyAlignment="1" applyProtection="1">
      <alignment horizontal="center"/>
      <protection hidden="1"/>
    </xf>
    <xf numFmtId="0" fontId="13" fillId="0" borderId="0" xfId="64" applyFont="1" applyBorder="1" applyAlignment="1" applyProtection="1">
      <alignment horizontal="left"/>
      <protection hidden="1"/>
    </xf>
    <xf numFmtId="0" fontId="24" fillId="0" borderId="0" xfId="64" applyFont="1" applyBorder="1" applyAlignment="1">
      <alignment/>
      <protection/>
    </xf>
    <xf numFmtId="0" fontId="14" fillId="0" borderId="0" xfId="64" applyFont="1" applyBorder="1" applyAlignment="1" applyProtection="1">
      <alignment horizontal="left"/>
      <protection hidden="1"/>
    </xf>
    <xf numFmtId="0" fontId="12" fillId="0" borderId="0" xfId="64" applyBorder="1" applyAlignment="1">
      <alignment/>
      <protection/>
    </xf>
    <xf numFmtId="0" fontId="12" fillId="0" borderId="32" xfId="64" applyBorder="1" applyAlignment="1">
      <alignment/>
      <protection/>
    </xf>
    <xf numFmtId="0" fontId="14" fillId="0" borderId="43" xfId="58" applyFont="1" applyBorder="1" applyAlignment="1" applyProtection="1">
      <alignment horizontal="center" vertical="top"/>
      <protection hidden="1"/>
    </xf>
    <xf numFmtId="0" fontId="14" fillId="0" borderId="43" xfId="58" applyFont="1" applyBorder="1" applyAlignment="1">
      <alignment horizontal="center"/>
      <protection/>
    </xf>
    <xf numFmtId="0" fontId="14" fillId="0" borderId="44" xfId="58" applyFont="1" applyBorder="1" applyAlignment="1">
      <alignment/>
      <protection/>
    </xf>
    <xf numFmtId="0" fontId="14" fillId="0" borderId="0" xfId="58" applyFont="1" applyBorder="1" applyAlignment="1" applyProtection="1">
      <alignment horizontal="center" vertical="top"/>
      <protection hidden="1"/>
    </xf>
    <xf numFmtId="0" fontId="14" fillId="0" borderId="0" xfId="58" applyFont="1" applyBorder="1" applyAlignment="1" applyProtection="1">
      <alignment horizontal="center"/>
      <protection hidden="1"/>
    </xf>
    <xf numFmtId="0" fontId="14" fillId="0" borderId="26" xfId="58" applyFont="1" applyBorder="1" applyAlignment="1" applyProtection="1">
      <alignment horizontal="center"/>
      <protection hidden="1"/>
    </xf>
    <xf numFmtId="0" fontId="14" fillId="0" borderId="25" xfId="58" applyFont="1" applyBorder="1" applyAlignment="1" applyProtection="1">
      <alignment horizontal="right" vertical="center" wrapText="1"/>
      <protection hidden="1"/>
    </xf>
    <xf numFmtId="0" fontId="14" fillId="0" borderId="32" xfId="58" applyFont="1" applyBorder="1" applyAlignment="1" applyProtection="1">
      <alignment horizontal="right" wrapText="1"/>
      <protection hidden="1"/>
    </xf>
    <xf numFmtId="49" fontId="4" fillId="0" borderId="34" xfId="53" applyNumberFormat="1" applyFill="1" applyBorder="1" applyAlignment="1" applyProtection="1">
      <alignment horizontal="left" vertical="center"/>
      <protection hidden="1" locked="0"/>
    </xf>
    <xf numFmtId="49" fontId="13" fillId="0" borderId="18" xfId="58" applyNumberFormat="1" applyFont="1" applyFill="1" applyBorder="1" applyAlignment="1" applyProtection="1">
      <alignment horizontal="left" vertical="center"/>
      <protection hidden="1" locked="0"/>
    </xf>
    <xf numFmtId="49" fontId="13" fillId="0" borderId="35" xfId="58" applyNumberFormat="1" applyFont="1" applyFill="1" applyBorder="1" applyAlignment="1" applyProtection="1">
      <alignment horizontal="left" vertical="center"/>
      <protection hidden="1" locked="0"/>
    </xf>
    <xf numFmtId="0" fontId="14" fillId="0" borderId="25" xfId="58" applyFont="1" applyBorder="1" applyAlignment="1" applyProtection="1">
      <alignment horizontal="right" vertical="center"/>
      <protection hidden="1"/>
    </xf>
    <xf numFmtId="0" fontId="14" fillId="0" borderId="32" xfId="58" applyFont="1" applyBorder="1" applyAlignment="1" applyProtection="1">
      <alignment horizontal="right"/>
      <protection hidden="1"/>
    </xf>
    <xf numFmtId="49" fontId="13" fillId="0" borderId="34" xfId="58" applyNumberFormat="1" applyFont="1" applyFill="1" applyBorder="1" applyAlignment="1" applyProtection="1">
      <alignment horizontal="left" vertical="center"/>
      <protection hidden="1" locked="0"/>
    </xf>
    <xf numFmtId="0" fontId="14" fillId="0" borderId="35" xfId="58" applyFont="1" applyFill="1" applyBorder="1" applyAlignment="1">
      <alignment horizontal="left" vertical="center"/>
      <protection/>
    </xf>
    <xf numFmtId="0" fontId="13" fillId="0" borderId="34" xfId="58" applyFont="1" applyFill="1" applyBorder="1" applyAlignment="1" applyProtection="1">
      <alignment horizontal="left" vertical="center"/>
      <protection hidden="1" locked="0"/>
    </xf>
    <xf numFmtId="0" fontId="13" fillId="0" borderId="18" xfId="58" applyFont="1" applyFill="1" applyBorder="1" applyAlignment="1" applyProtection="1">
      <alignment horizontal="left" vertical="center"/>
      <protection hidden="1" locked="0"/>
    </xf>
    <xf numFmtId="0" fontId="13" fillId="0" borderId="35" xfId="58" applyFont="1" applyFill="1" applyBorder="1" applyAlignment="1" applyProtection="1">
      <alignment horizontal="left" vertical="center"/>
      <protection hidden="1" locked="0"/>
    </xf>
    <xf numFmtId="0" fontId="14" fillId="0" borderId="0" xfId="58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horizontal="center" vertical="top"/>
      <protection hidden="1"/>
    </xf>
    <xf numFmtId="0" fontId="14" fillId="0" borderId="0" xfId="58" applyFont="1" applyFill="1" applyBorder="1" applyAlignment="1" applyProtection="1">
      <alignment horizontal="center"/>
      <protection hidden="1"/>
    </xf>
    <xf numFmtId="0" fontId="13" fillId="0" borderId="34" xfId="58" applyFont="1" applyFill="1" applyBorder="1" applyAlignment="1" applyProtection="1">
      <alignment horizontal="right" vertical="center"/>
      <protection hidden="1" locked="0"/>
    </xf>
    <xf numFmtId="0" fontId="14" fillId="0" borderId="18" xfId="58" applyFont="1" applyFill="1" applyBorder="1" applyAlignment="1">
      <alignment/>
      <protection/>
    </xf>
    <xf numFmtId="0" fontId="14" fillId="0" borderId="35" xfId="58" applyFont="1" applyFill="1" applyBorder="1" applyAlignment="1">
      <alignment/>
      <protection/>
    </xf>
    <xf numFmtId="49" fontId="13" fillId="0" borderId="34" xfId="58" applyNumberFormat="1" applyFont="1" applyFill="1" applyBorder="1" applyAlignment="1" applyProtection="1">
      <alignment horizontal="center" vertical="center"/>
      <protection hidden="1" locked="0"/>
    </xf>
    <xf numFmtId="49" fontId="13" fillId="0" borderId="35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Fill="1" applyBorder="1" applyAlignment="1" applyProtection="1">
      <alignment vertical="top" wrapText="1"/>
      <protection hidden="1"/>
    </xf>
    <xf numFmtId="0" fontId="14" fillId="0" borderId="0" xfId="58" applyFont="1" applyFill="1" applyBorder="1" applyAlignment="1" applyProtection="1">
      <alignment wrapText="1"/>
      <protection hidden="1"/>
    </xf>
    <xf numFmtId="0" fontId="14" fillId="0" borderId="0" xfId="58" applyFont="1" applyBorder="1" applyAlignment="1" applyProtection="1">
      <alignment horizontal="right"/>
      <protection hidden="1"/>
    </xf>
    <xf numFmtId="0" fontId="14" fillId="0" borderId="18" xfId="58" applyFont="1" applyFill="1" applyBorder="1" applyAlignment="1">
      <alignment horizontal="left"/>
      <protection/>
    </xf>
    <xf numFmtId="0" fontId="14" fillId="0" borderId="35" xfId="58" applyFont="1" applyFill="1" applyBorder="1" applyAlignment="1">
      <alignment horizontal="left"/>
      <protection/>
    </xf>
    <xf numFmtId="0" fontId="14" fillId="0" borderId="25" xfId="58" applyFont="1" applyBorder="1" applyAlignment="1" applyProtection="1">
      <alignment horizontal="center" vertical="center"/>
      <protection hidden="1"/>
    </xf>
    <xf numFmtId="0" fontId="14" fillId="0" borderId="0" xfId="58" applyFont="1" applyBorder="1" applyAlignment="1">
      <alignment horizontal="center" vertical="center"/>
      <protection/>
    </xf>
    <xf numFmtId="0" fontId="14" fillId="0" borderId="0" xfId="58" applyFont="1" applyBorder="1" applyAlignment="1">
      <alignment horizontal="center"/>
      <protection/>
    </xf>
    <xf numFmtId="0" fontId="14" fillId="0" borderId="0" xfId="58" applyFont="1" applyBorder="1" applyAlignment="1">
      <alignment horizontal="center" vertical="center"/>
      <protection/>
    </xf>
    <xf numFmtId="0" fontId="14" fillId="0" borderId="0" xfId="58" applyFont="1" applyBorder="1" applyAlignment="1">
      <alignment vertical="center"/>
      <protection/>
    </xf>
    <xf numFmtId="0" fontId="14" fillId="0" borderId="0" xfId="58" applyFont="1" applyBorder="1" applyAlignment="1">
      <alignment horizontal="center"/>
      <protection/>
    </xf>
    <xf numFmtId="0" fontId="14" fillId="0" borderId="32" xfId="58" applyFont="1" applyBorder="1" applyAlignment="1">
      <alignment horizontal="center"/>
      <protection/>
    </xf>
    <xf numFmtId="0" fontId="14" fillId="0" borderId="0" xfId="58" applyFont="1" applyBorder="1" applyAlignment="1" applyProtection="1">
      <alignment horizontal="right" vertical="center"/>
      <protection hidden="1"/>
    </xf>
    <xf numFmtId="0" fontId="14" fillId="0" borderId="18" xfId="58" applyFont="1" applyFill="1" applyBorder="1" applyAlignment="1">
      <alignment horizontal="left" vertical="center"/>
      <protection/>
    </xf>
    <xf numFmtId="0" fontId="4" fillId="0" borderId="34" xfId="53" applyFill="1" applyBorder="1" applyAlignment="1" applyProtection="1">
      <alignment/>
      <protection hidden="1" locked="0"/>
    </xf>
    <xf numFmtId="0" fontId="13" fillId="0" borderId="18" xfId="58" applyFont="1" applyFill="1" applyBorder="1" applyAlignment="1" applyProtection="1">
      <alignment/>
      <protection hidden="1" locked="0"/>
    </xf>
    <xf numFmtId="0" fontId="13" fillId="0" borderId="35" xfId="58" applyFont="1" applyFill="1" applyBorder="1" applyAlignment="1" applyProtection="1">
      <alignment/>
      <protection hidden="1" locked="0"/>
    </xf>
    <xf numFmtId="0" fontId="19" fillId="0" borderId="34" xfId="53" applyFont="1" applyFill="1" applyBorder="1" applyAlignment="1" applyProtection="1">
      <alignment/>
      <protection hidden="1" locked="0"/>
    </xf>
    <xf numFmtId="0" fontId="18" fillId="0" borderId="25" xfId="58" applyFont="1" applyBorder="1" applyAlignment="1" applyProtection="1">
      <alignment horizontal="left" vertical="center"/>
      <protection hidden="1"/>
    </xf>
    <xf numFmtId="0" fontId="9" fillId="0" borderId="0" xfId="58" applyFont="1" applyBorder="1" applyAlignment="1">
      <alignment horizontal="left"/>
      <protection/>
    </xf>
    <xf numFmtId="0" fontId="14" fillId="0" borderId="0" xfId="58" applyFont="1" applyBorder="1" applyAlignment="1" applyProtection="1">
      <alignment horizontal="right" wrapText="1"/>
      <protection hidden="1"/>
    </xf>
    <xf numFmtId="0" fontId="14" fillId="0" borderId="25" xfId="58" applyFont="1" applyBorder="1" applyAlignment="1" applyProtection="1">
      <alignment horizontal="right" wrapText="1"/>
      <protection hidden="1"/>
    </xf>
    <xf numFmtId="1" fontId="13" fillId="0" borderId="34" xfId="58" applyNumberFormat="1" applyFont="1" applyFill="1" applyBorder="1" applyAlignment="1" applyProtection="1">
      <alignment horizontal="center" vertical="center"/>
      <protection hidden="1" locked="0"/>
    </xf>
    <xf numFmtId="1" fontId="13" fillId="0" borderId="35" xfId="58" applyNumberFormat="1" applyFont="1" applyFill="1" applyBorder="1" applyAlignment="1" applyProtection="1">
      <alignment horizontal="center" vertical="center"/>
      <protection hidden="1" locked="0"/>
    </xf>
    <xf numFmtId="0" fontId="17" fillId="0" borderId="25" xfId="58" applyFont="1" applyBorder="1" applyAlignment="1" applyProtection="1">
      <alignment horizontal="right" vertical="center" wrapText="1"/>
      <protection hidden="1"/>
    </xf>
    <xf numFmtId="0" fontId="17" fillId="0" borderId="32" xfId="58" applyFont="1" applyBorder="1" applyAlignment="1" applyProtection="1">
      <alignment horizontal="right" wrapText="1"/>
      <protection hidden="1"/>
    </xf>
    <xf numFmtId="0" fontId="13" fillId="0" borderId="25" xfId="58" applyFont="1" applyFill="1" applyBorder="1" applyAlignment="1" applyProtection="1">
      <alignment horizontal="left" vertical="center" wrapText="1"/>
      <protection hidden="1"/>
    </xf>
    <xf numFmtId="0" fontId="13" fillId="0" borderId="0" xfId="58" applyFont="1" applyFill="1" applyBorder="1" applyAlignment="1" applyProtection="1">
      <alignment horizontal="left" vertical="center" wrapText="1"/>
      <protection hidden="1"/>
    </xf>
    <xf numFmtId="0" fontId="13" fillId="0" borderId="32" xfId="58" applyFont="1" applyFill="1" applyBorder="1" applyAlignment="1" applyProtection="1">
      <alignment horizontal="left" vertical="center" wrapText="1"/>
      <protection hidden="1"/>
    </xf>
    <xf numFmtId="0" fontId="15" fillId="0" borderId="25" xfId="58" applyFont="1" applyBorder="1" applyAlignment="1" applyProtection="1">
      <alignment horizontal="center" vertical="center" wrapText="1"/>
      <protection hidden="1"/>
    </xf>
    <xf numFmtId="0" fontId="15" fillId="0" borderId="0" xfId="58" applyFont="1" applyBorder="1" applyAlignment="1" applyProtection="1">
      <alignment horizontal="center" vertical="center" wrapText="1"/>
      <protection hidden="1"/>
    </xf>
    <xf numFmtId="0" fontId="15" fillId="0" borderId="32" xfId="58" applyFont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1" fillId="0" borderId="2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18" xfId="0" applyFill="1" applyBorder="1" applyAlignment="1" applyProtection="1">
      <alignment horizontal="center" vertical="top" wrapText="1"/>
      <protection hidden="1"/>
    </xf>
    <xf numFmtId="0" fontId="1" fillId="0" borderId="48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vertical="center" wrapText="1"/>
    </xf>
    <xf numFmtId="0" fontId="1" fillId="0" borderId="52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1" fillId="0" borderId="55" xfId="0" applyFont="1" applyFill="1" applyBorder="1" applyAlignment="1">
      <alignment vertical="center"/>
    </xf>
    <xf numFmtId="0" fontId="1" fillId="0" borderId="56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left" vertical="center" shrinkToFit="1"/>
    </xf>
    <xf numFmtId="0" fontId="2" fillId="0" borderId="55" xfId="0" applyFont="1" applyFill="1" applyBorder="1" applyAlignment="1">
      <alignment horizontal="left" vertical="center" shrinkToFit="1"/>
    </xf>
    <xf numFmtId="0" fontId="2" fillId="0" borderId="56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6" fillId="0" borderId="61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wrapText="1"/>
    </xf>
    <xf numFmtId="0" fontId="1" fillId="0" borderId="60" xfId="0" applyFont="1" applyFill="1" applyBorder="1" applyAlignment="1">
      <alignment wrapText="1"/>
    </xf>
    <xf numFmtId="0" fontId="1" fillId="0" borderId="64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wrapText="1"/>
    </xf>
    <xf numFmtId="0" fontId="1" fillId="0" borderId="66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horizontal="left" vertical="center" wrapText="1"/>
    </xf>
    <xf numFmtId="0" fontId="8" fillId="0" borderId="5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28" xfId="0" applyNumberFormat="1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left" vertical="center" wrapText="1"/>
    </xf>
    <xf numFmtId="0" fontId="0" fillId="0" borderId="68" xfId="0" applyFont="1" applyFill="1" applyBorder="1" applyAlignment="1">
      <alignment horizontal="left" vertical="center" wrapText="1"/>
    </xf>
    <xf numFmtId="0" fontId="10" fillId="0" borderId="69" xfId="0" applyFont="1" applyFill="1" applyBorder="1" applyAlignment="1">
      <alignment horizontal="left" vertical="center" wrapText="1"/>
    </xf>
    <xf numFmtId="0" fontId="0" fillId="0" borderId="70" xfId="0" applyFont="1" applyFill="1" applyBorder="1" applyAlignment="1">
      <alignment horizontal="left" vertical="center" wrapText="1"/>
    </xf>
    <xf numFmtId="0" fontId="10" fillId="0" borderId="64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22" fillId="0" borderId="0" xfId="58" applyFont="1" applyAlignment="1">
      <alignment/>
      <protection/>
    </xf>
    <xf numFmtId="0" fontId="23" fillId="0" borderId="0" xfId="58" applyFont="1" applyBorder="1" applyAlignment="1">
      <alignment horizontal="justify" vertical="top" wrapText="1"/>
      <protection/>
    </xf>
    <xf numFmtId="0" fontId="20" fillId="0" borderId="0" xfId="58" applyFont="1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OSIG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katica.kuzmanovic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="110" zoomScaleSheetLayoutView="110" zoomScalePageLayoutView="0" workbookViewId="0" topLeftCell="A16">
      <selection activeCell="G11" sqref="G11"/>
    </sheetView>
  </sheetViews>
  <sheetFormatPr defaultColWidth="9.140625" defaultRowHeight="12.75"/>
  <cols>
    <col min="1" max="1" width="9.140625" style="28" customWidth="1"/>
    <col min="2" max="2" width="12.00390625" style="28" customWidth="1"/>
    <col min="3" max="6" width="9.140625" style="28" customWidth="1"/>
    <col min="7" max="7" width="17.7109375" style="28" customWidth="1"/>
    <col min="8" max="8" width="17.00390625" style="28" customWidth="1"/>
    <col min="9" max="9" width="23.8515625" style="28" customWidth="1"/>
    <col min="10" max="16384" width="9.140625" style="28" customWidth="1"/>
  </cols>
  <sheetData>
    <row r="1" spans="1:9" ht="12.75">
      <c r="A1" s="83" t="s">
        <v>70</v>
      </c>
      <c r="B1" s="84"/>
      <c r="C1" s="84"/>
      <c r="D1" s="84"/>
      <c r="E1" s="84"/>
      <c r="F1" s="84"/>
      <c r="G1" s="84"/>
      <c r="H1" s="84"/>
      <c r="I1" s="85"/>
    </row>
    <row r="2" spans="1:10" ht="12.75">
      <c r="A2" s="222" t="s">
        <v>300</v>
      </c>
      <c r="B2" s="223"/>
      <c r="C2" s="223"/>
      <c r="D2" s="224"/>
      <c r="E2" s="73" t="s">
        <v>380</v>
      </c>
      <c r="F2" s="29"/>
      <c r="G2" s="30" t="s">
        <v>233</v>
      </c>
      <c r="H2" s="73" t="s">
        <v>379</v>
      </c>
      <c r="I2" s="86"/>
      <c r="J2" s="31"/>
    </row>
    <row r="3" spans="1:10" ht="12.75">
      <c r="A3" s="87"/>
      <c r="B3" s="32"/>
      <c r="C3" s="32"/>
      <c r="D3" s="32"/>
      <c r="E3" s="33"/>
      <c r="F3" s="33"/>
      <c r="G3" s="32"/>
      <c r="H3" s="32"/>
      <c r="I3" s="88"/>
      <c r="J3" s="31"/>
    </row>
    <row r="4" spans="1:10" ht="39.75" customHeight="1">
      <c r="A4" s="225" t="s">
        <v>366</v>
      </c>
      <c r="B4" s="226"/>
      <c r="C4" s="226"/>
      <c r="D4" s="226"/>
      <c r="E4" s="226"/>
      <c r="F4" s="226"/>
      <c r="G4" s="226"/>
      <c r="H4" s="226"/>
      <c r="I4" s="227"/>
      <c r="J4" s="31"/>
    </row>
    <row r="5" spans="1:10" ht="12.75">
      <c r="A5" s="89"/>
      <c r="B5" s="35"/>
      <c r="C5" s="35"/>
      <c r="D5" s="35"/>
      <c r="E5" s="36"/>
      <c r="F5" s="90"/>
      <c r="G5" s="37"/>
      <c r="H5" s="38"/>
      <c r="I5" s="91"/>
      <c r="J5" s="31"/>
    </row>
    <row r="6" spans="1:10" ht="12.75">
      <c r="A6" s="181" t="s">
        <v>150</v>
      </c>
      <c r="B6" s="182"/>
      <c r="C6" s="194" t="s">
        <v>381</v>
      </c>
      <c r="D6" s="195"/>
      <c r="E6" s="48"/>
      <c r="F6" s="48"/>
      <c r="G6" s="48"/>
      <c r="H6" s="48"/>
      <c r="I6" s="92"/>
      <c r="J6" s="31"/>
    </row>
    <row r="7" spans="1:10" ht="12.75">
      <c r="A7" s="93"/>
      <c r="B7" s="42"/>
      <c r="C7" s="34"/>
      <c r="D7" s="34"/>
      <c r="E7" s="48"/>
      <c r="F7" s="48"/>
      <c r="G7" s="48"/>
      <c r="H7" s="48"/>
      <c r="I7" s="92"/>
      <c r="J7" s="31"/>
    </row>
    <row r="8" spans="1:10" ht="12.75">
      <c r="A8" s="220" t="s">
        <v>71</v>
      </c>
      <c r="B8" s="221"/>
      <c r="C8" s="194" t="s">
        <v>382</v>
      </c>
      <c r="D8" s="195"/>
      <c r="E8" s="48"/>
      <c r="F8" s="48"/>
      <c r="G8" s="48"/>
      <c r="H8" s="48"/>
      <c r="I8" s="94"/>
      <c r="J8" s="31"/>
    </row>
    <row r="9" spans="1:10" ht="12.75">
      <c r="A9" s="72"/>
      <c r="B9" s="69"/>
      <c r="C9" s="39"/>
      <c r="D9" s="34"/>
      <c r="E9" s="34"/>
      <c r="F9" s="34"/>
      <c r="G9" s="34"/>
      <c r="H9" s="34"/>
      <c r="I9" s="94"/>
      <c r="J9" s="31"/>
    </row>
    <row r="10" spans="1:10" ht="12.75">
      <c r="A10" s="176" t="s">
        <v>1</v>
      </c>
      <c r="B10" s="216"/>
      <c r="C10" s="194" t="s">
        <v>383</v>
      </c>
      <c r="D10" s="195"/>
      <c r="E10" s="34"/>
      <c r="F10" s="34"/>
      <c r="G10" s="34"/>
      <c r="H10" s="34"/>
      <c r="I10" s="94"/>
      <c r="J10" s="31"/>
    </row>
    <row r="11" spans="1:10" ht="12.75">
      <c r="A11" s="217"/>
      <c r="B11" s="216"/>
      <c r="C11" s="34"/>
      <c r="D11" s="34"/>
      <c r="E11" s="34"/>
      <c r="F11" s="34"/>
      <c r="G11" s="34"/>
      <c r="H11" s="34"/>
      <c r="I11" s="94"/>
      <c r="J11" s="31"/>
    </row>
    <row r="12" spans="1:10" ht="12.75">
      <c r="A12" s="181" t="s">
        <v>72</v>
      </c>
      <c r="B12" s="182"/>
      <c r="C12" s="185" t="s">
        <v>384</v>
      </c>
      <c r="D12" s="209"/>
      <c r="E12" s="209"/>
      <c r="F12" s="209"/>
      <c r="G12" s="209"/>
      <c r="H12" s="209"/>
      <c r="I12" s="184"/>
      <c r="J12" s="31"/>
    </row>
    <row r="13" spans="1:10" ht="15.75">
      <c r="A13" s="214"/>
      <c r="B13" s="215"/>
      <c r="C13" s="215"/>
      <c r="D13" s="40"/>
      <c r="E13" s="40"/>
      <c r="F13" s="40"/>
      <c r="G13" s="40"/>
      <c r="H13" s="40"/>
      <c r="I13" s="95"/>
      <c r="J13" s="31"/>
    </row>
    <row r="14" spans="1:10" ht="12.75">
      <c r="A14" s="93"/>
      <c r="B14" s="42"/>
      <c r="C14" s="41"/>
      <c r="D14" s="34"/>
      <c r="E14" s="34"/>
      <c r="F14" s="34"/>
      <c r="G14" s="34"/>
      <c r="H14" s="34"/>
      <c r="I14" s="94"/>
      <c r="J14" s="31"/>
    </row>
    <row r="15" spans="1:10" ht="12.75">
      <c r="A15" s="181" t="s">
        <v>190</v>
      </c>
      <c r="B15" s="182"/>
      <c r="C15" s="218">
        <v>10000</v>
      </c>
      <c r="D15" s="219"/>
      <c r="E15" s="34"/>
      <c r="F15" s="185" t="s">
        <v>385</v>
      </c>
      <c r="G15" s="209"/>
      <c r="H15" s="209"/>
      <c r="I15" s="184"/>
      <c r="J15" s="31"/>
    </row>
    <row r="16" spans="1:10" ht="12.75">
      <c r="A16" s="93"/>
      <c r="B16" s="42"/>
      <c r="C16" s="34"/>
      <c r="D16" s="34"/>
      <c r="E16" s="34"/>
      <c r="F16" s="34"/>
      <c r="G16" s="34"/>
      <c r="H16" s="34"/>
      <c r="I16" s="94"/>
      <c r="J16" s="31"/>
    </row>
    <row r="17" spans="1:10" ht="12.75">
      <c r="A17" s="181" t="s">
        <v>191</v>
      </c>
      <c r="B17" s="182"/>
      <c r="C17" s="185" t="s">
        <v>386</v>
      </c>
      <c r="D17" s="209"/>
      <c r="E17" s="209"/>
      <c r="F17" s="209"/>
      <c r="G17" s="209"/>
      <c r="H17" s="209"/>
      <c r="I17" s="184"/>
      <c r="J17" s="31"/>
    </row>
    <row r="18" spans="1:10" ht="12.75">
      <c r="A18" s="93"/>
      <c r="B18" s="42"/>
      <c r="C18" s="34"/>
      <c r="D18" s="34"/>
      <c r="E18" s="34"/>
      <c r="F18" s="34"/>
      <c r="G18" s="34"/>
      <c r="H18" s="34"/>
      <c r="I18" s="94"/>
      <c r="J18" s="31"/>
    </row>
    <row r="19" spans="1:10" ht="12.75">
      <c r="A19" s="181" t="s">
        <v>192</v>
      </c>
      <c r="B19" s="182"/>
      <c r="C19" s="210" t="s">
        <v>387</v>
      </c>
      <c r="D19" s="211"/>
      <c r="E19" s="211"/>
      <c r="F19" s="211"/>
      <c r="G19" s="211"/>
      <c r="H19" s="211"/>
      <c r="I19" s="212"/>
      <c r="J19" s="31"/>
    </row>
    <row r="20" spans="1:10" ht="12.75">
      <c r="A20" s="93"/>
      <c r="B20" s="42"/>
      <c r="C20" s="41"/>
      <c r="D20" s="34"/>
      <c r="E20" s="34"/>
      <c r="F20" s="34"/>
      <c r="G20" s="34"/>
      <c r="H20" s="34"/>
      <c r="I20" s="94"/>
      <c r="J20" s="31"/>
    </row>
    <row r="21" spans="1:10" ht="12.75">
      <c r="A21" s="181" t="s">
        <v>193</v>
      </c>
      <c r="B21" s="182"/>
      <c r="C21" s="213"/>
      <c r="D21" s="211"/>
      <c r="E21" s="211"/>
      <c r="F21" s="211"/>
      <c r="G21" s="211"/>
      <c r="H21" s="211"/>
      <c r="I21" s="212"/>
      <c r="J21" s="31"/>
    </row>
    <row r="22" spans="1:10" ht="12.75">
      <c r="A22" s="93"/>
      <c r="B22" s="42"/>
      <c r="C22" s="41"/>
      <c r="D22" s="34"/>
      <c r="E22" s="34"/>
      <c r="F22" s="34"/>
      <c r="G22" s="34"/>
      <c r="H22" s="34"/>
      <c r="I22" s="94"/>
      <c r="J22" s="31"/>
    </row>
    <row r="23" spans="1:10" ht="12.75">
      <c r="A23" s="181" t="s">
        <v>73</v>
      </c>
      <c r="B23" s="182"/>
      <c r="C23" s="74">
        <v>133</v>
      </c>
      <c r="D23" s="185" t="s">
        <v>385</v>
      </c>
      <c r="E23" s="199"/>
      <c r="F23" s="200"/>
      <c r="G23" s="181"/>
      <c r="H23" s="198"/>
      <c r="I23" s="96"/>
      <c r="J23" s="31"/>
    </row>
    <row r="24" spans="1:10" ht="12.75">
      <c r="A24" s="93"/>
      <c r="B24" s="42"/>
      <c r="C24" s="34"/>
      <c r="D24" s="44"/>
      <c r="E24" s="44"/>
      <c r="F24" s="44"/>
      <c r="G24" s="44"/>
      <c r="H24" s="34"/>
      <c r="I24" s="94"/>
      <c r="J24" s="31"/>
    </row>
    <row r="25" spans="1:10" ht="12.75">
      <c r="A25" s="181" t="s">
        <v>74</v>
      </c>
      <c r="B25" s="182"/>
      <c r="C25" s="74">
        <v>21</v>
      </c>
      <c r="D25" s="185" t="s">
        <v>388</v>
      </c>
      <c r="E25" s="199"/>
      <c r="F25" s="199"/>
      <c r="G25" s="200"/>
      <c r="H25" s="97" t="s">
        <v>75</v>
      </c>
      <c r="I25" s="75">
        <v>2866</v>
      </c>
      <c r="J25" s="31"/>
    </row>
    <row r="26" spans="1:10" ht="12.75">
      <c r="A26" s="93"/>
      <c r="B26" s="42"/>
      <c r="C26" s="34"/>
      <c r="D26" s="44"/>
      <c r="E26" s="44"/>
      <c r="F26" s="44"/>
      <c r="G26" s="42"/>
      <c r="H26" s="42" t="s">
        <v>367</v>
      </c>
      <c r="I26" s="98"/>
      <c r="J26" s="31"/>
    </row>
    <row r="27" spans="1:10" ht="12.75">
      <c r="A27" s="181" t="s">
        <v>195</v>
      </c>
      <c r="B27" s="182"/>
      <c r="C27" s="77" t="s">
        <v>389</v>
      </c>
      <c r="D27" s="45"/>
      <c r="E27" s="99"/>
      <c r="F27" s="100"/>
      <c r="G27" s="208" t="s">
        <v>194</v>
      </c>
      <c r="H27" s="182"/>
      <c r="I27" s="76" t="s">
        <v>390</v>
      </c>
      <c r="J27" s="31"/>
    </row>
    <row r="28" spans="1:10" ht="12.75">
      <c r="A28" s="93"/>
      <c r="B28" s="42"/>
      <c r="C28" s="34"/>
      <c r="D28" s="100"/>
      <c r="E28" s="100"/>
      <c r="F28" s="100"/>
      <c r="G28" s="100"/>
      <c r="H28" s="34"/>
      <c r="I28" s="101"/>
      <c r="J28" s="31"/>
    </row>
    <row r="29" spans="1:10" ht="12.75">
      <c r="A29" s="201" t="s">
        <v>76</v>
      </c>
      <c r="B29" s="202"/>
      <c r="C29" s="203"/>
      <c r="D29" s="203"/>
      <c r="E29" s="204" t="s">
        <v>77</v>
      </c>
      <c r="F29" s="205"/>
      <c r="G29" s="205"/>
      <c r="H29" s="206" t="s">
        <v>78</v>
      </c>
      <c r="I29" s="207"/>
      <c r="J29" s="31"/>
    </row>
    <row r="30" spans="1:10" ht="12.75">
      <c r="A30" s="102"/>
      <c r="B30" s="99"/>
      <c r="C30" s="99"/>
      <c r="D30" s="46"/>
      <c r="E30" s="34"/>
      <c r="F30" s="34"/>
      <c r="G30" s="34"/>
      <c r="H30" s="47"/>
      <c r="I30" s="101"/>
      <c r="J30" s="31"/>
    </row>
    <row r="31" spans="1:10" ht="12.75">
      <c r="A31" s="191"/>
      <c r="B31" s="192"/>
      <c r="C31" s="192"/>
      <c r="D31" s="193"/>
      <c r="E31" s="191"/>
      <c r="F31" s="192"/>
      <c r="G31" s="192"/>
      <c r="H31" s="194"/>
      <c r="I31" s="195"/>
      <c r="J31" s="31"/>
    </row>
    <row r="32" spans="1:10" ht="12.75">
      <c r="A32" s="103"/>
      <c r="B32" s="78"/>
      <c r="C32" s="79"/>
      <c r="D32" s="196"/>
      <c r="E32" s="196"/>
      <c r="F32" s="196"/>
      <c r="G32" s="197"/>
      <c r="H32" s="46"/>
      <c r="I32" s="104"/>
      <c r="J32" s="31"/>
    </row>
    <row r="33" spans="1:10" ht="12.75">
      <c r="A33" s="191"/>
      <c r="B33" s="192"/>
      <c r="C33" s="192"/>
      <c r="D33" s="193"/>
      <c r="E33" s="191"/>
      <c r="F33" s="192"/>
      <c r="G33" s="192"/>
      <c r="H33" s="194"/>
      <c r="I33" s="195"/>
      <c r="J33" s="31"/>
    </row>
    <row r="34" spans="1:10" ht="12.75">
      <c r="A34" s="103"/>
      <c r="B34" s="78"/>
      <c r="C34" s="79"/>
      <c r="D34" s="80"/>
      <c r="E34" s="80"/>
      <c r="F34" s="80"/>
      <c r="G34" s="81"/>
      <c r="H34" s="46"/>
      <c r="I34" s="105"/>
      <c r="J34" s="31"/>
    </row>
    <row r="35" spans="1:10" ht="12.75">
      <c r="A35" s="191"/>
      <c r="B35" s="192"/>
      <c r="C35" s="192"/>
      <c r="D35" s="193"/>
      <c r="E35" s="191"/>
      <c r="F35" s="192"/>
      <c r="G35" s="192"/>
      <c r="H35" s="194"/>
      <c r="I35" s="195"/>
      <c r="J35" s="31"/>
    </row>
    <row r="36" spans="1:10" ht="12.75">
      <c r="A36" s="103"/>
      <c r="B36" s="78"/>
      <c r="C36" s="79"/>
      <c r="D36" s="80"/>
      <c r="E36" s="80"/>
      <c r="F36" s="80"/>
      <c r="G36" s="81"/>
      <c r="H36" s="46"/>
      <c r="I36" s="105"/>
      <c r="J36" s="31"/>
    </row>
    <row r="37" spans="1:10" ht="12.75">
      <c r="A37" s="191"/>
      <c r="B37" s="192"/>
      <c r="C37" s="192"/>
      <c r="D37" s="193"/>
      <c r="E37" s="191"/>
      <c r="F37" s="192"/>
      <c r="G37" s="192"/>
      <c r="H37" s="194"/>
      <c r="I37" s="195"/>
      <c r="J37" s="31"/>
    </row>
    <row r="38" spans="1:10" ht="12.75">
      <c r="A38" s="106"/>
      <c r="B38" s="82"/>
      <c r="C38" s="189"/>
      <c r="D38" s="190"/>
      <c r="E38" s="46"/>
      <c r="F38" s="189"/>
      <c r="G38" s="190"/>
      <c r="H38" s="46"/>
      <c r="I38" s="107"/>
      <c r="J38" s="31"/>
    </row>
    <row r="39" spans="1:10" ht="12.75">
      <c r="A39" s="191"/>
      <c r="B39" s="192"/>
      <c r="C39" s="192"/>
      <c r="D39" s="193"/>
      <c r="E39" s="191"/>
      <c r="F39" s="192"/>
      <c r="G39" s="192"/>
      <c r="H39" s="194"/>
      <c r="I39" s="195"/>
      <c r="J39" s="31"/>
    </row>
    <row r="40" spans="1:10" ht="12.75">
      <c r="A40" s="106"/>
      <c r="B40" s="82"/>
      <c r="C40" s="70"/>
      <c r="D40" s="71"/>
      <c r="E40" s="46"/>
      <c r="F40" s="70"/>
      <c r="G40" s="71"/>
      <c r="H40" s="46"/>
      <c r="I40" s="107"/>
      <c r="J40" s="31"/>
    </row>
    <row r="41" spans="1:10" ht="12.75">
      <c r="A41" s="191"/>
      <c r="B41" s="192"/>
      <c r="C41" s="192"/>
      <c r="D41" s="193"/>
      <c r="E41" s="191"/>
      <c r="F41" s="192"/>
      <c r="G41" s="192"/>
      <c r="H41" s="194"/>
      <c r="I41" s="195"/>
      <c r="J41" s="31"/>
    </row>
    <row r="42" spans="1:10" ht="12.75">
      <c r="A42" s="108"/>
      <c r="B42" s="62"/>
      <c r="C42" s="62"/>
      <c r="D42" s="62"/>
      <c r="E42" s="43"/>
      <c r="F42" s="62"/>
      <c r="G42" s="62"/>
      <c r="H42" s="63"/>
      <c r="I42" s="109"/>
      <c r="J42" s="31"/>
    </row>
    <row r="43" spans="1:10" ht="12.75">
      <c r="A43" s="110"/>
      <c r="B43" s="49"/>
      <c r="C43" s="50"/>
      <c r="D43" s="51"/>
      <c r="E43" s="34"/>
      <c r="F43" s="50"/>
      <c r="G43" s="51"/>
      <c r="H43" s="34"/>
      <c r="I43" s="94"/>
      <c r="J43" s="31"/>
    </row>
    <row r="44" spans="1:10" ht="12.75">
      <c r="A44" s="111"/>
      <c r="B44" s="52"/>
      <c r="C44" s="52"/>
      <c r="D44" s="39"/>
      <c r="E44" s="39"/>
      <c r="F44" s="52"/>
      <c r="G44" s="39"/>
      <c r="H44" s="39"/>
      <c r="I44" s="112"/>
      <c r="J44" s="31"/>
    </row>
    <row r="45" spans="1:10" ht="12.75">
      <c r="A45" s="176" t="s">
        <v>351</v>
      </c>
      <c r="B45" s="177"/>
      <c r="C45" s="194"/>
      <c r="D45" s="195"/>
      <c r="E45" s="34"/>
      <c r="F45" s="185"/>
      <c r="G45" s="192"/>
      <c r="H45" s="192"/>
      <c r="I45" s="193"/>
      <c r="J45" s="31"/>
    </row>
    <row r="46" spans="1:10" ht="12.75">
      <c r="A46" s="110"/>
      <c r="B46" s="49"/>
      <c r="C46" s="173"/>
      <c r="D46" s="174"/>
      <c r="E46" s="34"/>
      <c r="F46" s="173"/>
      <c r="G46" s="175"/>
      <c r="H46" s="53"/>
      <c r="I46" s="113"/>
      <c r="J46" s="31"/>
    </row>
    <row r="47" spans="1:10" ht="12.75">
      <c r="A47" s="176" t="s">
        <v>79</v>
      </c>
      <c r="B47" s="177"/>
      <c r="C47" s="185" t="s">
        <v>391</v>
      </c>
      <c r="D47" s="186"/>
      <c r="E47" s="186"/>
      <c r="F47" s="186"/>
      <c r="G47" s="186"/>
      <c r="H47" s="186"/>
      <c r="I47" s="187"/>
      <c r="J47" s="31"/>
    </row>
    <row r="48" spans="1:10" ht="12.75">
      <c r="A48" s="93"/>
      <c r="B48" s="42"/>
      <c r="C48" s="41" t="s">
        <v>151</v>
      </c>
      <c r="D48" s="34"/>
      <c r="E48" s="34"/>
      <c r="F48" s="34"/>
      <c r="G48" s="34"/>
      <c r="H48" s="34"/>
      <c r="I48" s="94"/>
      <c r="J48" s="31"/>
    </row>
    <row r="49" spans="1:10" ht="12.75">
      <c r="A49" s="176" t="s">
        <v>152</v>
      </c>
      <c r="B49" s="177"/>
      <c r="C49" s="183" t="s">
        <v>392</v>
      </c>
      <c r="D49" s="179"/>
      <c r="E49" s="180"/>
      <c r="F49" s="34"/>
      <c r="G49" s="97" t="s">
        <v>153</v>
      </c>
      <c r="H49" s="183" t="s">
        <v>393</v>
      </c>
      <c r="I49" s="180"/>
      <c r="J49" s="31"/>
    </row>
    <row r="50" spans="1:10" ht="12.75">
      <c r="A50" s="93"/>
      <c r="B50" s="42"/>
      <c r="C50" s="41"/>
      <c r="D50" s="34"/>
      <c r="E50" s="34"/>
      <c r="F50" s="34"/>
      <c r="G50" s="34"/>
      <c r="H50" s="34"/>
      <c r="I50" s="94"/>
      <c r="J50" s="31"/>
    </row>
    <row r="51" spans="1:10" ht="12.75">
      <c r="A51" s="176" t="s">
        <v>192</v>
      </c>
      <c r="B51" s="177"/>
      <c r="C51" s="178" t="s">
        <v>394</v>
      </c>
      <c r="D51" s="179"/>
      <c r="E51" s="179"/>
      <c r="F51" s="179"/>
      <c r="G51" s="179"/>
      <c r="H51" s="179"/>
      <c r="I51" s="180"/>
      <c r="J51" s="31"/>
    </row>
    <row r="52" spans="1:10" ht="12.75">
      <c r="A52" s="93"/>
      <c r="B52" s="42"/>
      <c r="C52" s="34"/>
      <c r="D52" s="34"/>
      <c r="E52" s="34"/>
      <c r="F52" s="34"/>
      <c r="G52" s="34"/>
      <c r="H52" s="34"/>
      <c r="I52" s="94"/>
      <c r="J52" s="31"/>
    </row>
    <row r="53" spans="1:10" ht="12.75">
      <c r="A53" s="181" t="s">
        <v>288</v>
      </c>
      <c r="B53" s="182"/>
      <c r="C53" s="183" t="s">
        <v>395</v>
      </c>
      <c r="D53" s="179"/>
      <c r="E53" s="179"/>
      <c r="F53" s="179"/>
      <c r="G53" s="179"/>
      <c r="H53" s="179"/>
      <c r="I53" s="184"/>
      <c r="J53" s="31"/>
    </row>
    <row r="54" spans="1:10" ht="12.75">
      <c r="A54" s="114"/>
      <c r="B54" s="39"/>
      <c r="C54" s="188" t="s">
        <v>0</v>
      </c>
      <c r="D54" s="188"/>
      <c r="E54" s="188"/>
      <c r="F54" s="188"/>
      <c r="G54" s="188"/>
      <c r="H54" s="188"/>
      <c r="I54" s="115"/>
      <c r="J54" s="31"/>
    </row>
    <row r="55" spans="1:10" ht="12.75">
      <c r="A55" s="114"/>
      <c r="B55" s="39"/>
      <c r="C55" s="54"/>
      <c r="D55" s="54"/>
      <c r="E55" s="54"/>
      <c r="F55" s="54"/>
      <c r="G55" s="54"/>
      <c r="H55" s="54"/>
      <c r="I55" s="115"/>
      <c r="J55" s="31"/>
    </row>
    <row r="56" spans="1:10" ht="12.75">
      <c r="A56" s="114"/>
      <c r="B56" s="165" t="s">
        <v>80</v>
      </c>
      <c r="C56" s="166"/>
      <c r="D56" s="166"/>
      <c r="E56" s="166"/>
      <c r="F56" s="67"/>
      <c r="G56" s="67"/>
      <c r="H56" s="67"/>
      <c r="I56" s="116"/>
      <c r="J56" s="31"/>
    </row>
    <row r="57" spans="1:10" ht="12.75">
      <c r="A57" s="114"/>
      <c r="B57" s="167" t="s">
        <v>368</v>
      </c>
      <c r="C57" s="168"/>
      <c r="D57" s="168"/>
      <c r="E57" s="168"/>
      <c r="F57" s="168"/>
      <c r="G57" s="168"/>
      <c r="H57" s="168"/>
      <c r="I57" s="169"/>
      <c r="J57" s="31"/>
    </row>
    <row r="58" spans="1:10" ht="12.75">
      <c r="A58" s="114"/>
      <c r="B58" s="167" t="s">
        <v>369</v>
      </c>
      <c r="C58" s="168"/>
      <c r="D58" s="168"/>
      <c r="E58" s="168"/>
      <c r="F58" s="168"/>
      <c r="G58" s="168"/>
      <c r="H58" s="168"/>
      <c r="I58" s="116"/>
      <c r="J58" s="31"/>
    </row>
    <row r="59" spans="1:10" ht="12.75">
      <c r="A59" s="114"/>
      <c r="B59" s="167" t="s">
        <v>370</v>
      </c>
      <c r="C59" s="168"/>
      <c r="D59" s="168"/>
      <c r="E59" s="168"/>
      <c r="F59" s="168"/>
      <c r="G59" s="168"/>
      <c r="H59" s="168"/>
      <c r="I59" s="169"/>
      <c r="J59" s="31"/>
    </row>
    <row r="60" spans="1:10" ht="12.75">
      <c r="A60" s="114"/>
      <c r="B60" s="167" t="s">
        <v>371</v>
      </c>
      <c r="C60" s="168"/>
      <c r="D60" s="168"/>
      <c r="E60" s="168"/>
      <c r="F60" s="168"/>
      <c r="G60" s="168"/>
      <c r="H60" s="168"/>
      <c r="I60" s="169"/>
      <c r="J60" s="31"/>
    </row>
    <row r="61" spans="1:10" ht="12.75">
      <c r="A61" s="114"/>
      <c r="B61" s="65"/>
      <c r="C61" s="65"/>
      <c r="D61" s="65"/>
      <c r="E61" s="65"/>
      <c r="F61" s="65"/>
      <c r="G61" s="65"/>
      <c r="H61" s="66"/>
      <c r="I61" s="117"/>
      <c r="J61" s="31"/>
    </row>
    <row r="62" spans="1:10" ht="13.5" thickBot="1">
      <c r="A62" s="118" t="s">
        <v>81</v>
      </c>
      <c r="B62" s="34"/>
      <c r="C62" s="34"/>
      <c r="D62" s="34"/>
      <c r="E62" s="34"/>
      <c r="F62" s="34"/>
      <c r="G62" s="55"/>
      <c r="H62" s="56"/>
      <c r="I62" s="119"/>
      <c r="J62" s="31"/>
    </row>
    <row r="63" spans="1:10" ht="12.75">
      <c r="A63" s="89"/>
      <c r="B63" s="34"/>
      <c r="C63" s="34"/>
      <c r="D63" s="34"/>
      <c r="E63" s="39" t="s">
        <v>154</v>
      </c>
      <c r="F63" s="99"/>
      <c r="G63" s="170" t="s">
        <v>155</v>
      </c>
      <c r="H63" s="171"/>
      <c r="I63" s="172"/>
      <c r="J63" s="31"/>
    </row>
    <row r="64" spans="1:10" ht="12.75">
      <c r="A64" s="120"/>
      <c r="B64" s="121"/>
      <c r="C64" s="122"/>
      <c r="D64" s="122"/>
      <c r="E64" s="122"/>
      <c r="F64" s="122"/>
      <c r="G64" s="163"/>
      <c r="H64" s="164"/>
      <c r="I64" s="123"/>
      <c r="J64" s="31"/>
    </row>
  </sheetData>
  <sheetProtection/>
  <mergeCells count="73">
    <mergeCell ref="A8:B8"/>
    <mergeCell ref="C8:D8"/>
    <mergeCell ref="A2:D2"/>
    <mergeCell ref="A4:I4"/>
    <mergeCell ref="A6:B6"/>
    <mergeCell ref="C6:D6"/>
    <mergeCell ref="F15:I15"/>
    <mergeCell ref="A13:C13"/>
    <mergeCell ref="A10:B11"/>
    <mergeCell ref="C10:D10"/>
    <mergeCell ref="A12:B12"/>
    <mergeCell ref="C12:I12"/>
    <mergeCell ref="A15:B15"/>
    <mergeCell ref="C15:D15"/>
    <mergeCell ref="C17:I17"/>
    <mergeCell ref="A19:B19"/>
    <mergeCell ref="C19:I19"/>
    <mergeCell ref="A21:B21"/>
    <mergeCell ref="C21:I21"/>
    <mergeCell ref="A17:B17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A35:D35"/>
    <mergeCell ref="E35:G35"/>
    <mergeCell ref="H35:I35"/>
    <mergeCell ref="A37:D37"/>
    <mergeCell ref="E37:G37"/>
    <mergeCell ref="H37:I37"/>
    <mergeCell ref="H49:I49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C46:D46"/>
    <mergeCell ref="F46:G46"/>
    <mergeCell ref="A51:B51"/>
    <mergeCell ref="C51:I51"/>
    <mergeCell ref="A53:B53"/>
    <mergeCell ref="C53:I53"/>
    <mergeCell ref="A47:B47"/>
    <mergeCell ref="C47:I47"/>
    <mergeCell ref="A49:B49"/>
    <mergeCell ref="C49:E49"/>
    <mergeCell ref="G64:H64"/>
    <mergeCell ref="B56:E56"/>
    <mergeCell ref="B57:I57"/>
    <mergeCell ref="B58:H58"/>
    <mergeCell ref="B59:I59"/>
    <mergeCell ref="B60:I60"/>
    <mergeCell ref="G63:I63"/>
  </mergeCells>
  <conditionalFormatting sqref="H30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dataValidations count="1">
    <dataValidation allowBlank="1" sqref="A1:IV65536"/>
  </dataValidations>
  <hyperlinks>
    <hyperlink ref="C19" r:id="rId1" display="www.crosig.hr"/>
    <hyperlink ref="C51" r:id="rId2" display="katica.kuzmanovic@crosig.hr"/>
  </hyperlinks>
  <printOptions/>
  <pageMargins left="0.75" right="0.75" top="1" bottom="1" header="0.5" footer="0.5"/>
  <pageSetup horizontalDpi="600" verticalDpi="600" orientation="portrait" paperSize="9" scale="75" r:id="rId3"/>
  <ignoredErrors>
    <ignoredError sqref="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view="pageBreakPreview" zoomScaleSheetLayoutView="100" zoomScalePageLayoutView="0" workbookViewId="0" topLeftCell="A115">
      <selection activeCell="L96" sqref="L96"/>
    </sheetView>
  </sheetViews>
  <sheetFormatPr defaultColWidth="9.140625" defaultRowHeight="12.75"/>
  <cols>
    <col min="1" max="4" width="9.140625" style="125" customWidth="1"/>
    <col min="5" max="5" width="20.8515625" style="125" customWidth="1"/>
    <col min="6" max="16384" width="9.140625" style="125" customWidth="1"/>
  </cols>
  <sheetData>
    <row r="1" spans="1:12" ht="12.75">
      <c r="A1" s="237" t="s">
        <v>204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124"/>
    </row>
    <row r="2" spans="1:12" ht="12.75">
      <c r="A2" s="239" t="s">
        <v>398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124"/>
    </row>
    <row r="3" spans="1:12" ht="12.75">
      <c r="A3" s="64"/>
      <c r="B3" s="126"/>
      <c r="C3" s="126"/>
      <c r="D3" s="126"/>
      <c r="E3" s="126"/>
      <c r="F3" s="241"/>
      <c r="G3" s="241"/>
      <c r="H3" s="26"/>
      <c r="I3" s="126"/>
      <c r="J3" s="126"/>
      <c r="K3" s="241" t="s">
        <v>58</v>
      </c>
      <c r="L3" s="241"/>
    </row>
    <row r="4" spans="1:12" ht="12.75">
      <c r="A4" s="235" t="s">
        <v>2</v>
      </c>
      <c r="B4" s="236"/>
      <c r="C4" s="236"/>
      <c r="D4" s="236"/>
      <c r="E4" s="236"/>
      <c r="F4" s="235" t="s">
        <v>222</v>
      </c>
      <c r="G4" s="235" t="s">
        <v>374</v>
      </c>
      <c r="H4" s="236"/>
      <c r="I4" s="236"/>
      <c r="J4" s="235" t="s">
        <v>375</v>
      </c>
      <c r="K4" s="236"/>
      <c r="L4" s="236"/>
    </row>
    <row r="5" spans="1:12" ht="12.75">
      <c r="A5" s="236"/>
      <c r="B5" s="236"/>
      <c r="C5" s="236"/>
      <c r="D5" s="236"/>
      <c r="E5" s="236"/>
      <c r="F5" s="236"/>
      <c r="G5" s="134" t="s">
        <v>361</v>
      </c>
      <c r="H5" s="134" t="s">
        <v>362</v>
      </c>
      <c r="I5" s="134" t="s">
        <v>363</v>
      </c>
      <c r="J5" s="134" t="s">
        <v>361</v>
      </c>
      <c r="K5" s="134" t="s">
        <v>362</v>
      </c>
      <c r="L5" s="134" t="s">
        <v>363</v>
      </c>
    </row>
    <row r="6" spans="1:12" ht="12.75">
      <c r="A6" s="235">
        <v>1</v>
      </c>
      <c r="B6" s="235"/>
      <c r="C6" s="235"/>
      <c r="D6" s="235"/>
      <c r="E6" s="235"/>
      <c r="F6" s="135">
        <v>2</v>
      </c>
      <c r="G6" s="135">
        <v>3</v>
      </c>
      <c r="H6" s="135">
        <v>4</v>
      </c>
      <c r="I6" s="135" t="s">
        <v>56</v>
      </c>
      <c r="J6" s="135">
        <v>6</v>
      </c>
      <c r="K6" s="135">
        <v>7</v>
      </c>
      <c r="L6" s="135" t="s">
        <v>57</v>
      </c>
    </row>
    <row r="7" spans="1:12" ht="12.75">
      <c r="A7" s="228" t="s">
        <v>3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30"/>
    </row>
    <row r="8" spans="1:12" ht="12.75">
      <c r="A8" s="231" t="s">
        <v>156</v>
      </c>
      <c r="B8" s="232"/>
      <c r="C8" s="232"/>
      <c r="D8" s="233"/>
      <c r="E8" s="234"/>
      <c r="F8" s="9">
        <v>1</v>
      </c>
      <c r="G8" s="127">
        <f>G9+G10</f>
        <v>0</v>
      </c>
      <c r="H8" s="128">
        <f>H9+H10</f>
        <v>0</v>
      </c>
      <c r="I8" s="129">
        <f>SUM(G8:H8)</f>
        <v>0</v>
      </c>
      <c r="J8" s="127">
        <f>J9+J10</f>
        <v>0</v>
      </c>
      <c r="K8" s="128">
        <f>K9+K10</f>
        <v>0</v>
      </c>
      <c r="L8" s="129">
        <f>SUM(J8:K8)</f>
        <v>0</v>
      </c>
    </row>
    <row r="9" spans="1:12" ht="12.75">
      <c r="A9" s="242" t="s">
        <v>312</v>
      </c>
      <c r="B9" s="243"/>
      <c r="C9" s="243"/>
      <c r="D9" s="243"/>
      <c r="E9" s="244"/>
      <c r="F9" s="10">
        <v>2</v>
      </c>
      <c r="G9" s="5"/>
      <c r="H9" s="6"/>
      <c r="I9" s="130">
        <f aca="true" t="shared" si="0" ref="I9:I72">SUM(G9:H9)</f>
        <v>0</v>
      </c>
      <c r="J9" s="5"/>
      <c r="K9" s="6"/>
      <c r="L9" s="130">
        <f aca="true" t="shared" si="1" ref="L9:L72">SUM(J9:K9)</f>
        <v>0</v>
      </c>
    </row>
    <row r="10" spans="1:12" ht="12.75">
      <c r="A10" s="242" t="s">
        <v>313</v>
      </c>
      <c r="B10" s="243"/>
      <c r="C10" s="243"/>
      <c r="D10" s="243"/>
      <c r="E10" s="244"/>
      <c r="F10" s="10">
        <v>3</v>
      </c>
      <c r="G10" s="5"/>
      <c r="H10" s="6"/>
      <c r="I10" s="130">
        <f t="shared" si="0"/>
        <v>0</v>
      </c>
      <c r="J10" s="5"/>
      <c r="K10" s="6"/>
      <c r="L10" s="130">
        <f t="shared" si="1"/>
        <v>0</v>
      </c>
    </row>
    <row r="11" spans="1:12" ht="12.75">
      <c r="A11" s="245" t="s">
        <v>157</v>
      </c>
      <c r="B11" s="246"/>
      <c r="C11" s="246"/>
      <c r="D11" s="243"/>
      <c r="E11" s="244"/>
      <c r="F11" s="10">
        <v>4</v>
      </c>
      <c r="G11" s="131">
        <f>G12+G13</f>
        <v>0</v>
      </c>
      <c r="H11" s="132">
        <f>H12+H13</f>
        <v>7116439.6</v>
      </c>
      <c r="I11" s="130">
        <f t="shared" si="0"/>
        <v>7116439.6</v>
      </c>
      <c r="J11" s="131">
        <f>J12+J13</f>
        <v>0</v>
      </c>
      <c r="K11" s="132">
        <f>K12+K13</f>
        <v>6535714.77</v>
      </c>
      <c r="L11" s="130">
        <f t="shared" si="1"/>
        <v>6535714.77</v>
      </c>
    </row>
    <row r="12" spans="1:12" ht="12.75">
      <c r="A12" s="242" t="s">
        <v>314</v>
      </c>
      <c r="B12" s="243"/>
      <c r="C12" s="243"/>
      <c r="D12" s="243"/>
      <c r="E12" s="244"/>
      <c r="F12" s="10">
        <v>5</v>
      </c>
      <c r="G12" s="5"/>
      <c r="H12" s="6"/>
      <c r="I12" s="130">
        <f t="shared" si="0"/>
        <v>0</v>
      </c>
      <c r="J12" s="5"/>
      <c r="K12" s="6"/>
      <c r="L12" s="130">
        <f t="shared" si="1"/>
        <v>0</v>
      </c>
    </row>
    <row r="13" spans="1:12" ht="12.75">
      <c r="A13" s="242" t="s">
        <v>315</v>
      </c>
      <c r="B13" s="243"/>
      <c r="C13" s="243"/>
      <c r="D13" s="243"/>
      <c r="E13" s="244"/>
      <c r="F13" s="10">
        <v>6</v>
      </c>
      <c r="G13" s="5"/>
      <c r="H13" s="6">
        <v>7116439.6</v>
      </c>
      <c r="I13" s="130">
        <f t="shared" si="0"/>
        <v>7116439.6</v>
      </c>
      <c r="J13" s="5"/>
      <c r="K13" s="6">
        <v>6535714.77</v>
      </c>
      <c r="L13" s="130">
        <f t="shared" si="1"/>
        <v>6535714.77</v>
      </c>
    </row>
    <row r="14" spans="1:12" ht="12.75">
      <c r="A14" s="245" t="s">
        <v>158</v>
      </c>
      <c r="B14" s="246"/>
      <c r="C14" s="246"/>
      <c r="D14" s="243"/>
      <c r="E14" s="244"/>
      <c r="F14" s="10">
        <v>7</v>
      </c>
      <c r="G14" s="131">
        <f>G15+G16+G17</f>
        <v>0</v>
      </c>
      <c r="H14" s="132">
        <f>H15+H16+H17</f>
        <v>1215012429.6000001</v>
      </c>
      <c r="I14" s="130">
        <f t="shared" si="0"/>
        <v>1215012429.6000001</v>
      </c>
      <c r="J14" s="131">
        <f>J15+J16+J17</f>
        <v>0</v>
      </c>
      <c r="K14" s="132">
        <f>K15+K16+K17</f>
        <v>1196254515.9099998</v>
      </c>
      <c r="L14" s="130">
        <f t="shared" si="1"/>
        <v>1196254515.9099998</v>
      </c>
    </row>
    <row r="15" spans="1:12" ht="12.75">
      <c r="A15" s="242" t="s">
        <v>316</v>
      </c>
      <c r="B15" s="243"/>
      <c r="C15" s="243"/>
      <c r="D15" s="243"/>
      <c r="E15" s="244"/>
      <c r="F15" s="10">
        <v>8</v>
      </c>
      <c r="G15" s="5"/>
      <c r="H15" s="6">
        <v>1175813524.55</v>
      </c>
      <c r="I15" s="130">
        <f t="shared" si="0"/>
        <v>1175813524.55</v>
      </c>
      <c r="J15" s="5"/>
      <c r="K15" s="6">
        <v>1161460974.28</v>
      </c>
      <c r="L15" s="130">
        <f t="shared" si="1"/>
        <v>1161460974.28</v>
      </c>
    </row>
    <row r="16" spans="1:12" ht="12.75">
      <c r="A16" s="242" t="s">
        <v>317</v>
      </c>
      <c r="B16" s="243"/>
      <c r="C16" s="243"/>
      <c r="D16" s="243"/>
      <c r="E16" s="244"/>
      <c r="F16" s="10">
        <v>9</v>
      </c>
      <c r="G16" s="5"/>
      <c r="H16" s="6">
        <v>33736317.4</v>
      </c>
      <c r="I16" s="130">
        <f t="shared" si="0"/>
        <v>33736317.4</v>
      </c>
      <c r="J16" s="5"/>
      <c r="K16" s="6">
        <v>29092807.37</v>
      </c>
      <c r="L16" s="130">
        <f t="shared" si="1"/>
        <v>29092807.37</v>
      </c>
    </row>
    <row r="17" spans="1:12" ht="12.75">
      <c r="A17" s="242" t="s">
        <v>318</v>
      </c>
      <c r="B17" s="243"/>
      <c r="C17" s="243"/>
      <c r="D17" s="243"/>
      <c r="E17" s="244"/>
      <c r="F17" s="10">
        <v>10</v>
      </c>
      <c r="G17" s="5"/>
      <c r="H17" s="6">
        <v>5462587.65</v>
      </c>
      <c r="I17" s="130">
        <f t="shared" si="0"/>
        <v>5462587.65</v>
      </c>
      <c r="J17" s="5"/>
      <c r="K17" s="6">
        <v>5700734.26</v>
      </c>
      <c r="L17" s="130">
        <f t="shared" si="1"/>
        <v>5700734.26</v>
      </c>
    </row>
    <row r="18" spans="1:12" ht="12.75">
      <c r="A18" s="245" t="s">
        <v>159</v>
      </c>
      <c r="B18" s="246"/>
      <c r="C18" s="246"/>
      <c r="D18" s="243"/>
      <c r="E18" s="244"/>
      <c r="F18" s="10">
        <v>11</v>
      </c>
      <c r="G18" s="131">
        <f>G19+G20+G24+G43</f>
        <v>1940782114.99</v>
      </c>
      <c r="H18" s="132">
        <f>H19+H20+H24+H43</f>
        <v>3390168119.77</v>
      </c>
      <c r="I18" s="130">
        <f t="shared" si="0"/>
        <v>5330950234.76</v>
      </c>
      <c r="J18" s="131">
        <f>J19+J20+J24+J43</f>
        <v>2001426769.83</v>
      </c>
      <c r="K18" s="132">
        <f>K19+K20+K24+K43</f>
        <v>3381439368.8999996</v>
      </c>
      <c r="L18" s="130">
        <f t="shared" si="1"/>
        <v>5382866138.73</v>
      </c>
    </row>
    <row r="19" spans="1:12" ht="25.5" customHeight="1">
      <c r="A19" s="245" t="s">
        <v>319</v>
      </c>
      <c r="B19" s="246"/>
      <c r="C19" s="246"/>
      <c r="D19" s="243"/>
      <c r="E19" s="244"/>
      <c r="F19" s="10">
        <v>12</v>
      </c>
      <c r="G19" s="5"/>
      <c r="H19" s="6">
        <v>814142981.67</v>
      </c>
      <c r="I19" s="130">
        <f t="shared" si="0"/>
        <v>814142981.67</v>
      </c>
      <c r="J19" s="5"/>
      <c r="K19" s="6">
        <v>828186614.55</v>
      </c>
      <c r="L19" s="130">
        <f t="shared" si="1"/>
        <v>828186614.55</v>
      </c>
    </row>
    <row r="20" spans="1:12" ht="21" customHeight="1">
      <c r="A20" s="245" t="s">
        <v>160</v>
      </c>
      <c r="B20" s="246"/>
      <c r="C20" s="246"/>
      <c r="D20" s="243"/>
      <c r="E20" s="244"/>
      <c r="F20" s="10">
        <v>13</v>
      </c>
      <c r="G20" s="131">
        <f>SUM(G21:G23)</f>
        <v>0</v>
      </c>
      <c r="H20" s="132">
        <f>SUM(H21:H23)</f>
        <v>431372755.13</v>
      </c>
      <c r="I20" s="130">
        <f t="shared" si="0"/>
        <v>431372755.13</v>
      </c>
      <c r="J20" s="131">
        <f>SUM(J21:J23)</f>
        <v>0</v>
      </c>
      <c r="K20" s="132">
        <f>SUM(K21:K23)</f>
        <v>416058130.9</v>
      </c>
      <c r="L20" s="130">
        <f t="shared" si="1"/>
        <v>416058130.9</v>
      </c>
    </row>
    <row r="21" spans="1:12" ht="12.75">
      <c r="A21" s="242" t="s">
        <v>320</v>
      </c>
      <c r="B21" s="243"/>
      <c r="C21" s="243"/>
      <c r="D21" s="243"/>
      <c r="E21" s="244"/>
      <c r="F21" s="10">
        <v>14</v>
      </c>
      <c r="G21" s="5"/>
      <c r="H21" s="6">
        <v>424146655.13</v>
      </c>
      <c r="I21" s="130">
        <f t="shared" si="0"/>
        <v>424146655.13</v>
      </c>
      <c r="J21" s="5"/>
      <c r="K21" s="6">
        <v>408832030.9</v>
      </c>
      <c r="L21" s="130">
        <f t="shared" si="1"/>
        <v>408832030.9</v>
      </c>
    </row>
    <row r="22" spans="1:12" ht="12.75">
      <c r="A22" s="242" t="s">
        <v>321</v>
      </c>
      <c r="B22" s="243"/>
      <c r="C22" s="243"/>
      <c r="D22" s="243"/>
      <c r="E22" s="244"/>
      <c r="F22" s="10">
        <v>15</v>
      </c>
      <c r="G22" s="5"/>
      <c r="H22" s="6">
        <v>7226100</v>
      </c>
      <c r="I22" s="130">
        <f t="shared" si="0"/>
        <v>7226100</v>
      </c>
      <c r="J22" s="5"/>
      <c r="K22" s="6">
        <v>7226100</v>
      </c>
      <c r="L22" s="130">
        <f t="shared" si="1"/>
        <v>7226100</v>
      </c>
    </row>
    <row r="23" spans="1:12" ht="12.75">
      <c r="A23" s="242" t="s">
        <v>322</v>
      </c>
      <c r="B23" s="243"/>
      <c r="C23" s="243"/>
      <c r="D23" s="243"/>
      <c r="E23" s="244"/>
      <c r="F23" s="10">
        <v>16</v>
      </c>
      <c r="G23" s="5"/>
      <c r="H23" s="6"/>
      <c r="I23" s="130">
        <f t="shared" si="0"/>
        <v>0</v>
      </c>
      <c r="J23" s="5"/>
      <c r="K23" s="6"/>
      <c r="L23" s="130">
        <f t="shared" si="1"/>
        <v>0</v>
      </c>
    </row>
    <row r="24" spans="1:12" ht="12.75">
      <c r="A24" s="245" t="s">
        <v>161</v>
      </c>
      <c r="B24" s="246"/>
      <c r="C24" s="246"/>
      <c r="D24" s="243"/>
      <c r="E24" s="244"/>
      <c r="F24" s="10">
        <v>17</v>
      </c>
      <c r="G24" s="131">
        <f>G25+G28+G33+G39</f>
        <v>1940782114.99</v>
      </c>
      <c r="H24" s="132">
        <f>H25+H28+H33+H39</f>
        <v>2144652382.97</v>
      </c>
      <c r="I24" s="130">
        <f t="shared" si="0"/>
        <v>4085434497.96</v>
      </c>
      <c r="J24" s="131">
        <f>J25+J28+J33+J39</f>
        <v>2001426769.83</v>
      </c>
      <c r="K24" s="132">
        <f>K25+K28+K33+K39</f>
        <v>2137194623.45</v>
      </c>
      <c r="L24" s="130">
        <f t="shared" si="1"/>
        <v>4138621393.2799997</v>
      </c>
    </row>
    <row r="25" spans="1:12" ht="12.75">
      <c r="A25" s="242" t="s">
        <v>162</v>
      </c>
      <c r="B25" s="243"/>
      <c r="C25" s="243"/>
      <c r="D25" s="243"/>
      <c r="E25" s="244"/>
      <c r="F25" s="10">
        <v>18</v>
      </c>
      <c r="G25" s="131">
        <f>G26+G27</f>
        <v>1253893760.06</v>
      </c>
      <c r="H25" s="132">
        <f>H26+H27</f>
        <v>755313902.36</v>
      </c>
      <c r="I25" s="130">
        <f>SUM(G25:H25)</f>
        <v>2009207662.42</v>
      </c>
      <c r="J25" s="131">
        <f>J26+J27</f>
        <v>1087668351.02</v>
      </c>
      <c r="K25" s="132">
        <f>K26+K27</f>
        <v>749953386.83</v>
      </c>
      <c r="L25" s="130">
        <f>SUM(J25:K25)</f>
        <v>1837621737.85</v>
      </c>
    </row>
    <row r="26" spans="1:12" ht="22.5" customHeight="1">
      <c r="A26" s="242" t="s">
        <v>323</v>
      </c>
      <c r="B26" s="243"/>
      <c r="C26" s="243"/>
      <c r="D26" s="243"/>
      <c r="E26" s="244"/>
      <c r="F26" s="10">
        <v>19</v>
      </c>
      <c r="G26" s="5">
        <v>1253893760.06</v>
      </c>
      <c r="H26" s="6">
        <v>755313902.36</v>
      </c>
      <c r="I26" s="130">
        <f t="shared" si="0"/>
        <v>2009207662.42</v>
      </c>
      <c r="J26" s="5">
        <v>1087668351.02</v>
      </c>
      <c r="K26" s="6">
        <v>749953386.83</v>
      </c>
      <c r="L26" s="130">
        <f t="shared" si="1"/>
        <v>1837621737.85</v>
      </c>
    </row>
    <row r="27" spans="1:12" ht="12.75">
      <c r="A27" s="242" t="s">
        <v>324</v>
      </c>
      <c r="B27" s="243"/>
      <c r="C27" s="243"/>
      <c r="D27" s="243"/>
      <c r="E27" s="244"/>
      <c r="F27" s="10">
        <v>20</v>
      </c>
      <c r="G27" s="5"/>
      <c r="H27" s="6"/>
      <c r="I27" s="130">
        <f t="shared" si="0"/>
        <v>0</v>
      </c>
      <c r="J27" s="5"/>
      <c r="K27" s="6"/>
      <c r="L27" s="130">
        <f t="shared" si="1"/>
        <v>0</v>
      </c>
    </row>
    <row r="28" spans="1:12" ht="12.75">
      <c r="A28" s="242" t="s">
        <v>163</v>
      </c>
      <c r="B28" s="243"/>
      <c r="C28" s="243"/>
      <c r="D28" s="243"/>
      <c r="E28" s="244"/>
      <c r="F28" s="10">
        <v>21</v>
      </c>
      <c r="G28" s="131">
        <f>SUM(G29:G32)</f>
        <v>60422033.900000006</v>
      </c>
      <c r="H28" s="132">
        <f>SUM(H29:H32)</f>
        <v>192541117.86</v>
      </c>
      <c r="I28" s="130">
        <f>SUM(G28:H28)</f>
        <v>252963151.76000002</v>
      </c>
      <c r="J28" s="131">
        <f>SUM(J29:J32)</f>
        <v>36197001.72</v>
      </c>
      <c r="K28" s="132">
        <f>SUM(K29:K32)</f>
        <v>162279083.08</v>
      </c>
      <c r="L28" s="130">
        <f>SUM(J28:K28)</f>
        <v>198476084.8</v>
      </c>
    </row>
    <row r="29" spans="1:12" ht="12.75">
      <c r="A29" s="242" t="s">
        <v>325</v>
      </c>
      <c r="B29" s="243"/>
      <c r="C29" s="243"/>
      <c r="D29" s="243"/>
      <c r="E29" s="244"/>
      <c r="F29" s="10">
        <v>22</v>
      </c>
      <c r="G29" s="5">
        <v>24314237.2</v>
      </c>
      <c r="H29" s="6">
        <v>113622134.08</v>
      </c>
      <c r="I29" s="130">
        <f t="shared" si="0"/>
        <v>137936371.28</v>
      </c>
      <c r="J29" s="5">
        <v>19902367.68</v>
      </c>
      <c r="K29" s="6">
        <v>109707652.01</v>
      </c>
      <c r="L29" s="130">
        <f t="shared" si="1"/>
        <v>129610019.69</v>
      </c>
    </row>
    <row r="30" spans="1:12" ht="24" customHeight="1">
      <c r="A30" s="242" t="s">
        <v>326</v>
      </c>
      <c r="B30" s="243"/>
      <c r="C30" s="243"/>
      <c r="D30" s="243"/>
      <c r="E30" s="244"/>
      <c r="F30" s="10">
        <v>23</v>
      </c>
      <c r="G30" s="5"/>
      <c r="H30" s="6"/>
      <c r="I30" s="130">
        <f t="shared" si="0"/>
        <v>0</v>
      </c>
      <c r="J30" s="5"/>
      <c r="K30" s="6"/>
      <c r="L30" s="130">
        <f t="shared" si="1"/>
        <v>0</v>
      </c>
    </row>
    <row r="31" spans="1:12" ht="12.75">
      <c r="A31" s="242" t="s">
        <v>327</v>
      </c>
      <c r="B31" s="243"/>
      <c r="C31" s="243"/>
      <c r="D31" s="243"/>
      <c r="E31" s="244"/>
      <c r="F31" s="10">
        <v>24</v>
      </c>
      <c r="G31" s="5">
        <v>36107796.7</v>
      </c>
      <c r="H31" s="6">
        <v>78918983.78</v>
      </c>
      <c r="I31" s="130">
        <f t="shared" si="0"/>
        <v>115026780.48</v>
      </c>
      <c r="J31" s="5">
        <v>16294634.04</v>
      </c>
      <c r="K31" s="6">
        <v>52571431.07</v>
      </c>
      <c r="L31" s="130">
        <f t="shared" si="1"/>
        <v>68866065.11</v>
      </c>
    </row>
    <row r="32" spans="1:12" ht="12.75">
      <c r="A32" s="242" t="s">
        <v>328</v>
      </c>
      <c r="B32" s="243"/>
      <c r="C32" s="243"/>
      <c r="D32" s="243"/>
      <c r="E32" s="244"/>
      <c r="F32" s="10">
        <v>25</v>
      </c>
      <c r="G32" s="5"/>
      <c r="H32" s="6"/>
      <c r="I32" s="130">
        <f t="shared" si="0"/>
        <v>0</v>
      </c>
      <c r="J32" s="5"/>
      <c r="K32" s="6"/>
      <c r="L32" s="130">
        <f t="shared" si="1"/>
        <v>0</v>
      </c>
    </row>
    <row r="33" spans="1:12" ht="12.75">
      <c r="A33" s="242" t="s">
        <v>164</v>
      </c>
      <c r="B33" s="243"/>
      <c r="C33" s="243"/>
      <c r="D33" s="243"/>
      <c r="E33" s="244"/>
      <c r="F33" s="10">
        <v>26</v>
      </c>
      <c r="G33" s="131">
        <f>SUM(G34:G38)</f>
        <v>200501902.54</v>
      </c>
      <c r="H33" s="132">
        <f>SUM(H34:H38)</f>
        <v>211571392.81</v>
      </c>
      <c r="I33" s="130">
        <f t="shared" si="0"/>
        <v>412073295.35</v>
      </c>
      <c r="J33" s="131">
        <f>SUM(J34:J38)</f>
        <v>474493416.94</v>
      </c>
      <c r="K33" s="132">
        <f>SUM(K34:K38)</f>
        <v>313827185.95</v>
      </c>
      <c r="L33" s="130">
        <f t="shared" si="1"/>
        <v>788320602.89</v>
      </c>
    </row>
    <row r="34" spans="1:12" ht="12.75">
      <c r="A34" s="242" t="s">
        <v>329</v>
      </c>
      <c r="B34" s="243"/>
      <c r="C34" s="243"/>
      <c r="D34" s="243"/>
      <c r="E34" s="244"/>
      <c r="F34" s="10">
        <v>27</v>
      </c>
      <c r="G34" s="5"/>
      <c r="H34" s="6">
        <v>7515667</v>
      </c>
      <c r="I34" s="130">
        <f t="shared" si="0"/>
        <v>7515667</v>
      </c>
      <c r="J34" s="5"/>
      <c r="K34" s="6">
        <v>7421833.52</v>
      </c>
      <c r="L34" s="130">
        <f t="shared" si="1"/>
        <v>7421833.52</v>
      </c>
    </row>
    <row r="35" spans="1:12" ht="24" customHeight="1">
      <c r="A35" s="242" t="s">
        <v>330</v>
      </c>
      <c r="B35" s="243"/>
      <c r="C35" s="243"/>
      <c r="D35" s="243"/>
      <c r="E35" s="244"/>
      <c r="F35" s="10">
        <v>28</v>
      </c>
      <c r="G35" s="5">
        <v>83590986.8</v>
      </c>
      <c r="H35" s="6">
        <v>92961341.08</v>
      </c>
      <c r="I35" s="130">
        <f t="shared" si="0"/>
        <v>176552327.88</v>
      </c>
      <c r="J35" s="5">
        <v>85645973.82</v>
      </c>
      <c r="K35" s="6">
        <v>99525771.97</v>
      </c>
      <c r="L35" s="130">
        <f t="shared" si="1"/>
        <v>185171745.79</v>
      </c>
    </row>
    <row r="36" spans="1:12" ht="12.75">
      <c r="A36" s="242" t="s">
        <v>331</v>
      </c>
      <c r="B36" s="243"/>
      <c r="C36" s="243"/>
      <c r="D36" s="243"/>
      <c r="E36" s="244"/>
      <c r="F36" s="10">
        <v>29</v>
      </c>
      <c r="G36" s="5"/>
      <c r="H36" s="6"/>
      <c r="I36" s="130">
        <f t="shared" si="0"/>
        <v>0</v>
      </c>
      <c r="J36" s="5"/>
      <c r="K36" s="6"/>
      <c r="L36" s="130">
        <f t="shared" si="1"/>
        <v>0</v>
      </c>
    </row>
    <row r="37" spans="1:12" ht="12.75">
      <c r="A37" s="242" t="s">
        <v>332</v>
      </c>
      <c r="B37" s="243"/>
      <c r="C37" s="243"/>
      <c r="D37" s="243"/>
      <c r="E37" s="244"/>
      <c r="F37" s="10">
        <v>30</v>
      </c>
      <c r="G37" s="5">
        <v>116910915.74</v>
      </c>
      <c r="H37" s="6">
        <v>111094384.73</v>
      </c>
      <c r="I37" s="130">
        <f t="shared" si="0"/>
        <v>228005300.47</v>
      </c>
      <c r="J37" s="5">
        <v>388847443.12</v>
      </c>
      <c r="K37" s="6">
        <v>206879580.46</v>
      </c>
      <c r="L37" s="130">
        <f t="shared" si="1"/>
        <v>595727023.58</v>
      </c>
    </row>
    <row r="38" spans="1:12" ht="12.75">
      <c r="A38" s="242" t="s">
        <v>333</v>
      </c>
      <c r="B38" s="243"/>
      <c r="C38" s="243"/>
      <c r="D38" s="243"/>
      <c r="E38" s="244"/>
      <c r="F38" s="10">
        <v>31</v>
      </c>
      <c r="G38" s="5"/>
      <c r="H38" s="6"/>
      <c r="I38" s="130">
        <f t="shared" si="0"/>
        <v>0</v>
      </c>
      <c r="J38" s="5"/>
      <c r="K38" s="6"/>
      <c r="L38" s="130">
        <f t="shared" si="1"/>
        <v>0</v>
      </c>
    </row>
    <row r="39" spans="1:12" ht="12.75">
      <c r="A39" s="242" t="s">
        <v>165</v>
      </c>
      <c r="B39" s="243"/>
      <c r="C39" s="243"/>
      <c r="D39" s="243"/>
      <c r="E39" s="244"/>
      <c r="F39" s="10">
        <v>32</v>
      </c>
      <c r="G39" s="131">
        <f>SUM(G40:G42)</f>
        <v>425964418.49</v>
      </c>
      <c r="H39" s="132">
        <f>SUM(H40:H42)</f>
        <v>985225969.94</v>
      </c>
      <c r="I39" s="130">
        <f>SUM(G39:H39)</f>
        <v>1411190388.43</v>
      </c>
      <c r="J39" s="131">
        <f>SUM(J40:J42)</f>
        <v>403068000.15</v>
      </c>
      <c r="K39" s="132">
        <f>SUM(K40:K42)</f>
        <v>911134967.5899999</v>
      </c>
      <c r="L39" s="130">
        <f>SUM(J39:K39)</f>
        <v>1314202967.7399998</v>
      </c>
    </row>
    <row r="40" spans="1:12" ht="12.75">
      <c r="A40" s="242" t="s">
        <v>334</v>
      </c>
      <c r="B40" s="243"/>
      <c r="C40" s="243"/>
      <c r="D40" s="243"/>
      <c r="E40" s="244"/>
      <c r="F40" s="10">
        <v>33</v>
      </c>
      <c r="G40" s="5">
        <v>383060840</v>
      </c>
      <c r="H40" s="6">
        <v>662923629.24</v>
      </c>
      <c r="I40" s="130">
        <f t="shared" si="0"/>
        <v>1045984469.24</v>
      </c>
      <c r="J40" s="5">
        <v>354500000</v>
      </c>
      <c r="K40" s="6">
        <v>627109760.5</v>
      </c>
      <c r="L40" s="130">
        <f t="shared" si="1"/>
        <v>981609760.5</v>
      </c>
    </row>
    <row r="41" spans="1:12" ht="12.75">
      <c r="A41" s="242" t="s">
        <v>335</v>
      </c>
      <c r="B41" s="243"/>
      <c r="C41" s="243"/>
      <c r="D41" s="243"/>
      <c r="E41" s="244"/>
      <c r="F41" s="10">
        <v>34</v>
      </c>
      <c r="G41" s="5">
        <v>42903578.49</v>
      </c>
      <c r="H41" s="6">
        <v>322302340.7</v>
      </c>
      <c r="I41" s="130">
        <f t="shared" si="0"/>
        <v>365205919.19</v>
      </c>
      <c r="J41" s="5">
        <v>48568000.15</v>
      </c>
      <c r="K41" s="6">
        <v>284025207.09</v>
      </c>
      <c r="L41" s="130">
        <f t="shared" si="1"/>
        <v>332593207.23999995</v>
      </c>
    </row>
    <row r="42" spans="1:12" ht="12.75">
      <c r="A42" s="242" t="s">
        <v>336</v>
      </c>
      <c r="B42" s="243"/>
      <c r="C42" s="243"/>
      <c r="D42" s="243"/>
      <c r="E42" s="244"/>
      <c r="F42" s="10">
        <v>35</v>
      </c>
      <c r="G42" s="5"/>
      <c r="H42" s="6"/>
      <c r="I42" s="130">
        <f t="shared" si="0"/>
        <v>0</v>
      </c>
      <c r="J42" s="5"/>
      <c r="K42" s="6"/>
      <c r="L42" s="130">
        <f t="shared" si="1"/>
        <v>0</v>
      </c>
    </row>
    <row r="43" spans="1:12" ht="24" customHeight="1">
      <c r="A43" s="245" t="s">
        <v>188</v>
      </c>
      <c r="B43" s="246"/>
      <c r="C43" s="246"/>
      <c r="D43" s="243"/>
      <c r="E43" s="244"/>
      <c r="F43" s="10">
        <v>36</v>
      </c>
      <c r="G43" s="5"/>
      <c r="H43" s="6"/>
      <c r="I43" s="130">
        <f t="shared" si="0"/>
        <v>0</v>
      </c>
      <c r="J43" s="5"/>
      <c r="K43" s="6"/>
      <c r="L43" s="130">
        <f t="shared" si="1"/>
        <v>0</v>
      </c>
    </row>
    <row r="44" spans="1:12" ht="24" customHeight="1">
      <c r="A44" s="245" t="s">
        <v>189</v>
      </c>
      <c r="B44" s="246"/>
      <c r="C44" s="246"/>
      <c r="D44" s="243"/>
      <c r="E44" s="244"/>
      <c r="F44" s="10">
        <v>37</v>
      </c>
      <c r="G44" s="5">
        <v>16320626.68</v>
      </c>
      <c r="H44" s="6"/>
      <c r="I44" s="130">
        <f t="shared" si="0"/>
        <v>16320626.68</v>
      </c>
      <c r="J44" s="5">
        <v>14619793.03</v>
      </c>
      <c r="K44" s="6"/>
      <c r="L44" s="130">
        <f t="shared" si="1"/>
        <v>14619793.03</v>
      </c>
    </row>
    <row r="45" spans="1:12" ht="12.75">
      <c r="A45" s="245" t="s">
        <v>166</v>
      </c>
      <c r="B45" s="246"/>
      <c r="C45" s="246"/>
      <c r="D45" s="243"/>
      <c r="E45" s="244"/>
      <c r="F45" s="10">
        <v>38</v>
      </c>
      <c r="G45" s="131">
        <f>SUM(G46:G52)</f>
        <v>164627.86</v>
      </c>
      <c r="H45" s="132">
        <f>SUM(H46:H52)</f>
        <v>411769714.38</v>
      </c>
      <c r="I45" s="130">
        <f t="shared" si="0"/>
        <v>411934342.24</v>
      </c>
      <c r="J45" s="131">
        <f>SUM(J46:J52)</f>
        <v>189126.09999999998</v>
      </c>
      <c r="K45" s="132">
        <f>SUM(K46:K52)</f>
        <v>399052550.5</v>
      </c>
      <c r="L45" s="130">
        <f t="shared" si="1"/>
        <v>399241676.6</v>
      </c>
    </row>
    <row r="46" spans="1:12" ht="12.75">
      <c r="A46" s="242" t="s">
        <v>337</v>
      </c>
      <c r="B46" s="243"/>
      <c r="C46" s="243"/>
      <c r="D46" s="243"/>
      <c r="E46" s="244"/>
      <c r="F46" s="10">
        <v>39</v>
      </c>
      <c r="G46" s="5">
        <v>138.03</v>
      </c>
      <c r="H46" s="6">
        <v>46703404.74</v>
      </c>
      <c r="I46" s="130">
        <f t="shared" si="0"/>
        <v>46703542.77</v>
      </c>
      <c r="J46" s="5">
        <v>46306.02</v>
      </c>
      <c r="K46" s="6">
        <v>92674462.8</v>
      </c>
      <c r="L46" s="130">
        <f t="shared" si="1"/>
        <v>92720768.82</v>
      </c>
    </row>
    <row r="47" spans="1:12" ht="12.75">
      <c r="A47" s="242" t="s">
        <v>338</v>
      </c>
      <c r="B47" s="243"/>
      <c r="C47" s="243"/>
      <c r="D47" s="243"/>
      <c r="E47" s="244"/>
      <c r="F47" s="10">
        <v>40</v>
      </c>
      <c r="G47" s="5">
        <v>164489.83</v>
      </c>
      <c r="H47" s="6"/>
      <c r="I47" s="130">
        <f t="shared" si="0"/>
        <v>164489.83</v>
      </c>
      <c r="J47" s="5">
        <v>142820.08</v>
      </c>
      <c r="K47" s="6"/>
      <c r="L47" s="130">
        <f t="shared" si="1"/>
        <v>142820.08</v>
      </c>
    </row>
    <row r="48" spans="1:12" ht="12.75">
      <c r="A48" s="242" t="s">
        <v>339</v>
      </c>
      <c r="B48" s="243"/>
      <c r="C48" s="243"/>
      <c r="D48" s="243"/>
      <c r="E48" s="244"/>
      <c r="F48" s="10">
        <v>41</v>
      </c>
      <c r="G48" s="5"/>
      <c r="H48" s="6">
        <v>365066309.64</v>
      </c>
      <c r="I48" s="130">
        <f t="shared" si="0"/>
        <v>365066309.64</v>
      </c>
      <c r="J48" s="5"/>
      <c r="K48" s="6">
        <v>306378087.7</v>
      </c>
      <c r="L48" s="130">
        <f t="shared" si="1"/>
        <v>306378087.7</v>
      </c>
    </row>
    <row r="49" spans="1:12" ht="21" customHeight="1">
      <c r="A49" s="242" t="s">
        <v>340</v>
      </c>
      <c r="B49" s="243"/>
      <c r="C49" s="243"/>
      <c r="D49" s="243"/>
      <c r="E49" s="244"/>
      <c r="F49" s="10">
        <v>42</v>
      </c>
      <c r="G49" s="5"/>
      <c r="H49" s="6"/>
      <c r="I49" s="130">
        <f t="shared" si="0"/>
        <v>0</v>
      </c>
      <c r="J49" s="5"/>
      <c r="K49" s="6"/>
      <c r="L49" s="130">
        <f t="shared" si="1"/>
        <v>0</v>
      </c>
    </row>
    <row r="50" spans="1:12" ht="12.75">
      <c r="A50" s="242" t="s">
        <v>289</v>
      </c>
      <c r="B50" s="243"/>
      <c r="C50" s="243"/>
      <c r="D50" s="243"/>
      <c r="E50" s="244"/>
      <c r="F50" s="10">
        <v>43</v>
      </c>
      <c r="G50" s="5"/>
      <c r="H50" s="6"/>
      <c r="I50" s="130">
        <f t="shared" si="0"/>
        <v>0</v>
      </c>
      <c r="J50" s="5"/>
      <c r="K50" s="6"/>
      <c r="L50" s="130">
        <f t="shared" si="1"/>
        <v>0</v>
      </c>
    </row>
    <row r="51" spans="1:12" ht="12.75">
      <c r="A51" s="242" t="s">
        <v>290</v>
      </c>
      <c r="B51" s="243"/>
      <c r="C51" s="243"/>
      <c r="D51" s="243"/>
      <c r="E51" s="244"/>
      <c r="F51" s="10">
        <v>44</v>
      </c>
      <c r="G51" s="5"/>
      <c r="H51" s="6"/>
      <c r="I51" s="130">
        <f t="shared" si="0"/>
        <v>0</v>
      </c>
      <c r="J51" s="5"/>
      <c r="K51" s="6"/>
      <c r="L51" s="130">
        <f t="shared" si="1"/>
        <v>0</v>
      </c>
    </row>
    <row r="52" spans="1:12" ht="21.75" customHeight="1">
      <c r="A52" s="242" t="s">
        <v>291</v>
      </c>
      <c r="B52" s="243"/>
      <c r="C52" s="243"/>
      <c r="D52" s="243"/>
      <c r="E52" s="244"/>
      <c r="F52" s="10">
        <v>45</v>
      </c>
      <c r="G52" s="5"/>
      <c r="H52" s="6"/>
      <c r="I52" s="130">
        <f t="shared" si="0"/>
        <v>0</v>
      </c>
      <c r="J52" s="5"/>
      <c r="K52" s="6"/>
      <c r="L52" s="130">
        <f t="shared" si="1"/>
        <v>0</v>
      </c>
    </row>
    <row r="53" spans="1:12" ht="12.75">
      <c r="A53" s="245" t="s">
        <v>167</v>
      </c>
      <c r="B53" s="246"/>
      <c r="C53" s="246"/>
      <c r="D53" s="243"/>
      <c r="E53" s="244"/>
      <c r="F53" s="10">
        <v>46</v>
      </c>
      <c r="G53" s="131">
        <f>G54+G55</f>
        <v>2408706.77</v>
      </c>
      <c r="H53" s="132">
        <f>H54+H55</f>
        <v>2756392.99</v>
      </c>
      <c r="I53" s="130">
        <f t="shared" si="0"/>
        <v>5165099.76</v>
      </c>
      <c r="J53" s="131">
        <f>J54+J55</f>
        <v>2408706.77</v>
      </c>
      <c r="K53" s="132">
        <f>K54+K55</f>
        <v>2756392.99</v>
      </c>
      <c r="L53" s="130">
        <f t="shared" si="1"/>
        <v>5165099.76</v>
      </c>
    </row>
    <row r="54" spans="1:12" ht="12.75">
      <c r="A54" s="242" t="s">
        <v>341</v>
      </c>
      <c r="B54" s="243"/>
      <c r="C54" s="243"/>
      <c r="D54" s="243"/>
      <c r="E54" s="244"/>
      <c r="F54" s="10">
        <v>47</v>
      </c>
      <c r="G54" s="5">
        <v>2408706.77</v>
      </c>
      <c r="H54" s="6">
        <v>2756392.99</v>
      </c>
      <c r="I54" s="130">
        <f t="shared" si="0"/>
        <v>5165099.76</v>
      </c>
      <c r="J54" s="5">
        <v>2408706.77</v>
      </c>
      <c r="K54" s="6">
        <v>2756392.99</v>
      </c>
      <c r="L54" s="130">
        <f t="shared" si="1"/>
        <v>5165099.76</v>
      </c>
    </row>
    <row r="55" spans="1:12" ht="12.75">
      <c r="A55" s="242" t="s">
        <v>342</v>
      </c>
      <c r="B55" s="243"/>
      <c r="C55" s="243"/>
      <c r="D55" s="243"/>
      <c r="E55" s="244"/>
      <c r="F55" s="10">
        <v>48</v>
      </c>
      <c r="G55" s="5"/>
      <c r="H55" s="6"/>
      <c r="I55" s="130">
        <f t="shared" si="0"/>
        <v>0</v>
      </c>
      <c r="J55" s="5"/>
      <c r="K55" s="6"/>
      <c r="L55" s="130">
        <f t="shared" si="1"/>
        <v>0</v>
      </c>
    </row>
    <row r="56" spans="1:12" ht="12.75">
      <c r="A56" s="245" t="s">
        <v>168</v>
      </c>
      <c r="B56" s="246"/>
      <c r="C56" s="246"/>
      <c r="D56" s="243"/>
      <c r="E56" s="244"/>
      <c r="F56" s="10">
        <v>49</v>
      </c>
      <c r="G56" s="131">
        <f>G57+G60+G61</f>
        <v>7816610.76</v>
      </c>
      <c r="H56" s="132">
        <f>H57+H60+H61</f>
        <v>713606883.64</v>
      </c>
      <c r="I56" s="130">
        <f t="shared" si="0"/>
        <v>721423494.4</v>
      </c>
      <c r="J56" s="131">
        <f>J57+J60+J61</f>
        <v>5238825.29</v>
      </c>
      <c r="K56" s="132">
        <f>K57+K60+K61</f>
        <v>1080664807.2</v>
      </c>
      <c r="L56" s="130">
        <f t="shared" si="1"/>
        <v>1085903632.49</v>
      </c>
    </row>
    <row r="57" spans="1:12" ht="12.75">
      <c r="A57" s="245" t="s">
        <v>169</v>
      </c>
      <c r="B57" s="246"/>
      <c r="C57" s="246"/>
      <c r="D57" s="243"/>
      <c r="E57" s="244"/>
      <c r="F57" s="10">
        <v>50</v>
      </c>
      <c r="G57" s="131">
        <f>G58+G59</f>
        <v>43745.91</v>
      </c>
      <c r="H57" s="132">
        <f>H58+H59</f>
        <v>588277702.74</v>
      </c>
      <c r="I57" s="130">
        <f>SUM(G57:H57)</f>
        <v>588321448.65</v>
      </c>
      <c r="J57" s="131">
        <f>J58+J59</f>
        <v>48642.96</v>
      </c>
      <c r="K57" s="132">
        <f>K58+K59</f>
        <v>913440495.12</v>
      </c>
      <c r="L57" s="130">
        <f>SUM(J57:K57)</f>
        <v>913489138.08</v>
      </c>
    </row>
    <row r="58" spans="1:12" ht="12.75">
      <c r="A58" s="242" t="s">
        <v>292</v>
      </c>
      <c r="B58" s="243"/>
      <c r="C58" s="243"/>
      <c r="D58" s="243"/>
      <c r="E58" s="244"/>
      <c r="F58" s="10">
        <v>51</v>
      </c>
      <c r="G58" s="5"/>
      <c r="H58" s="6">
        <v>585059115.33</v>
      </c>
      <c r="I58" s="130">
        <f t="shared" si="0"/>
        <v>585059115.33</v>
      </c>
      <c r="J58" s="5"/>
      <c r="K58" s="6">
        <v>910609883.09</v>
      </c>
      <c r="L58" s="130">
        <f t="shared" si="1"/>
        <v>910609883.09</v>
      </c>
    </row>
    <row r="59" spans="1:12" ht="12.75">
      <c r="A59" s="242" t="s">
        <v>275</v>
      </c>
      <c r="B59" s="243"/>
      <c r="C59" s="243"/>
      <c r="D59" s="243"/>
      <c r="E59" s="244"/>
      <c r="F59" s="10">
        <v>52</v>
      </c>
      <c r="G59" s="5">
        <v>43745.91</v>
      </c>
      <c r="H59" s="6">
        <v>3218587.41</v>
      </c>
      <c r="I59" s="130">
        <f t="shared" si="0"/>
        <v>3262333.3200000003</v>
      </c>
      <c r="J59" s="5">
        <v>48642.96</v>
      </c>
      <c r="K59" s="6">
        <v>2830612.03</v>
      </c>
      <c r="L59" s="130">
        <f t="shared" si="1"/>
        <v>2879254.9899999998</v>
      </c>
    </row>
    <row r="60" spans="1:12" ht="12.75">
      <c r="A60" s="245" t="s">
        <v>276</v>
      </c>
      <c r="B60" s="246"/>
      <c r="C60" s="246"/>
      <c r="D60" s="243"/>
      <c r="E60" s="244"/>
      <c r="F60" s="10">
        <v>53</v>
      </c>
      <c r="G60" s="5"/>
      <c r="H60" s="6">
        <v>16129222.35</v>
      </c>
      <c r="I60" s="130">
        <f t="shared" si="0"/>
        <v>16129222.35</v>
      </c>
      <c r="J60" s="5"/>
      <c r="K60" s="6">
        <v>16702802.82</v>
      </c>
      <c r="L60" s="130">
        <f t="shared" si="1"/>
        <v>16702802.82</v>
      </c>
    </row>
    <row r="61" spans="1:12" ht="12.75">
      <c r="A61" s="245" t="s">
        <v>170</v>
      </c>
      <c r="B61" s="246"/>
      <c r="C61" s="246"/>
      <c r="D61" s="243"/>
      <c r="E61" s="244"/>
      <c r="F61" s="10">
        <v>54</v>
      </c>
      <c r="G61" s="131">
        <f>SUM(G62:G64)</f>
        <v>7772864.85</v>
      </c>
      <c r="H61" s="132">
        <f>SUM(H62:H64)</f>
        <v>109199958.55</v>
      </c>
      <c r="I61" s="130">
        <f t="shared" si="0"/>
        <v>116972823.39999999</v>
      </c>
      <c r="J61" s="131">
        <f>SUM(J62:J64)</f>
        <v>5190182.33</v>
      </c>
      <c r="K61" s="132">
        <f>SUM(K62:K64)</f>
        <v>150521509.26</v>
      </c>
      <c r="L61" s="130">
        <f t="shared" si="1"/>
        <v>155711691.59</v>
      </c>
    </row>
    <row r="62" spans="1:12" ht="12.75">
      <c r="A62" s="242" t="s">
        <v>286</v>
      </c>
      <c r="B62" s="243"/>
      <c r="C62" s="243"/>
      <c r="D62" s="243"/>
      <c r="E62" s="244"/>
      <c r="F62" s="10">
        <v>55</v>
      </c>
      <c r="G62" s="5"/>
      <c r="H62" s="6">
        <v>26964093.53</v>
      </c>
      <c r="I62" s="130">
        <f t="shared" si="0"/>
        <v>26964093.53</v>
      </c>
      <c r="J62" s="5"/>
      <c r="K62" s="6">
        <v>19139645.14</v>
      </c>
      <c r="L62" s="130">
        <f t="shared" si="1"/>
        <v>19139645.14</v>
      </c>
    </row>
    <row r="63" spans="1:12" ht="12.75">
      <c r="A63" s="242" t="s">
        <v>287</v>
      </c>
      <c r="B63" s="243"/>
      <c r="C63" s="243"/>
      <c r="D63" s="243"/>
      <c r="E63" s="244"/>
      <c r="F63" s="10">
        <v>56</v>
      </c>
      <c r="G63" s="5">
        <v>1935304.29</v>
      </c>
      <c r="H63" s="6">
        <v>5862135.11</v>
      </c>
      <c r="I63" s="130">
        <f t="shared" si="0"/>
        <v>7797439.4</v>
      </c>
      <c r="J63" s="5">
        <v>1795404.88</v>
      </c>
      <c r="K63" s="6">
        <v>7139769.62</v>
      </c>
      <c r="L63" s="130">
        <f t="shared" si="1"/>
        <v>8935174.5</v>
      </c>
    </row>
    <row r="64" spans="1:12" ht="12.75">
      <c r="A64" s="242" t="s">
        <v>343</v>
      </c>
      <c r="B64" s="243"/>
      <c r="C64" s="243"/>
      <c r="D64" s="243"/>
      <c r="E64" s="244"/>
      <c r="F64" s="10">
        <v>57</v>
      </c>
      <c r="G64" s="5">
        <v>5837560.56</v>
      </c>
      <c r="H64" s="6">
        <v>76373729.91</v>
      </c>
      <c r="I64" s="130">
        <f t="shared" si="0"/>
        <v>82211290.47</v>
      </c>
      <c r="J64" s="5">
        <v>3394777.45</v>
      </c>
      <c r="K64" s="6">
        <v>124242094.5</v>
      </c>
      <c r="L64" s="130">
        <f t="shared" si="1"/>
        <v>127636871.95</v>
      </c>
    </row>
    <row r="65" spans="1:12" ht="12.75">
      <c r="A65" s="245" t="s">
        <v>171</v>
      </c>
      <c r="B65" s="246"/>
      <c r="C65" s="246"/>
      <c r="D65" s="243"/>
      <c r="E65" s="244"/>
      <c r="F65" s="10">
        <v>58</v>
      </c>
      <c r="G65" s="131">
        <f>G66+G70+G71</f>
        <v>1889058.6</v>
      </c>
      <c r="H65" s="132">
        <f>H66+H70+H71</f>
        <v>36914835.55</v>
      </c>
      <c r="I65" s="130">
        <f t="shared" si="0"/>
        <v>38803894.15</v>
      </c>
      <c r="J65" s="131">
        <f>J66+J70+J71</f>
        <v>1926371.59</v>
      </c>
      <c r="K65" s="132">
        <f>K66+K70+K71</f>
        <v>33853810.97</v>
      </c>
      <c r="L65" s="130">
        <f t="shared" si="1"/>
        <v>35780182.56</v>
      </c>
    </row>
    <row r="66" spans="1:12" ht="12.75">
      <c r="A66" s="245" t="s">
        <v>172</v>
      </c>
      <c r="B66" s="246"/>
      <c r="C66" s="246"/>
      <c r="D66" s="243"/>
      <c r="E66" s="244"/>
      <c r="F66" s="10">
        <v>59</v>
      </c>
      <c r="G66" s="131">
        <f>SUM(G67:G69)</f>
        <v>1824733.9200000002</v>
      </c>
      <c r="H66" s="132">
        <f>SUM(H67:H69)</f>
        <v>24128163.849999998</v>
      </c>
      <c r="I66" s="130">
        <f t="shared" si="0"/>
        <v>25952897.77</v>
      </c>
      <c r="J66" s="131">
        <f>SUM(J67:J69)</f>
        <v>1887832.31</v>
      </c>
      <c r="K66" s="132">
        <f>SUM(K67:K69)</f>
        <v>17290282.400000002</v>
      </c>
      <c r="L66" s="130">
        <f t="shared" si="1"/>
        <v>19178114.71</v>
      </c>
    </row>
    <row r="67" spans="1:12" ht="12.75">
      <c r="A67" s="242" t="s">
        <v>344</v>
      </c>
      <c r="B67" s="243"/>
      <c r="C67" s="243"/>
      <c r="D67" s="243"/>
      <c r="E67" s="244"/>
      <c r="F67" s="10">
        <v>60</v>
      </c>
      <c r="G67" s="5"/>
      <c r="H67" s="6">
        <v>23951865.95</v>
      </c>
      <c r="I67" s="130">
        <f t="shared" si="0"/>
        <v>23951865.95</v>
      </c>
      <c r="J67" s="5"/>
      <c r="K67" s="6">
        <v>17135642.6</v>
      </c>
      <c r="L67" s="130">
        <f t="shared" si="1"/>
        <v>17135642.6</v>
      </c>
    </row>
    <row r="68" spans="1:12" ht="12.75">
      <c r="A68" s="242" t="s">
        <v>345</v>
      </c>
      <c r="B68" s="243"/>
      <c r="C68" s="243"/>
      <c r="D68" s="243"/>
      <c r="E68" s="244"/>
      <c r="F68" s="10">
        <v>61</v>
      </c>
      <c r="G68" s="5">
        <v>1819331.37</v>
      </c>
      <c r="H68" s="6"/>
      <c r="I68" s="130">
        <f t="shared" si="0"/>
        <v>1819331.37</v>
      </c>
      <c r="J68" s="5">
        <v>1886259.96</v>
      </c>
      <c r="K68" s="6"/>
      <c r="L68" s="130">
        <f t="shared" si="1"/>
        <v>1886259.96</v>
      </c>
    </row>
    <row r="69" spans="1:12" ht="12.75">
      <c r="A69" s="242" t="s">
        <v>346</v>
      </c>
      <c r="B69" s="243"/>
      <c r="C69" s="243"/>
      <c r="D69" s="243"/>
      <c r="E69" s="244"/>
      <c r="F69" s="10">
        <v>62</v>
      </c>
      <c r="G69" s="5">
        <v>5402.55</v>
      </c>
      <c r="H69" s="6">
        <v>176297.9</v>
      </c>
      <c r="I69" s="130">
        <f t="shared" si="0"/>
        <v>181700.44999999998</v>
      </c>
      <c r="J69" s="5">
        <v>1572.35</v>
      </c>
      <c r="K69" s="6">
        <v>154639.8</v>
      </c>
      <c r="L69" s="130">
        <f t="shared" si="1"/>
        <v>156212.15</v>
      </c>
    </row>
    <row r="70" spans="1:12" ht="12.75">
      <c r="A70" s="245" t="s">
        <v>347</v>
      </c>
      <c r="B70" s="246"/>
      <c r="C70" s="246"/>
      <c r="D70" s="243"/>
      <c r="E70" s="244"/>
      <c r="F70" s="10">
        <v>63</v>
      </c>
      <c r="G70" s="5"/>
      <c r="H70" s="6"/>
      <c r="I70" s="130">
        <f t="shared" si="0"/>
        <v>0</v>
      </c>
      <c r="J70" s="5"/>
      <c r="K70" s="6"/>
      <c r="L70" s="130">
        <f t="shared" si="1"/>
        <v>0</v>
      </c>
    </row>
    <row r="71" spans="1:12" ht="12.75">
      <c r="A71" s="245" t="s">
        <v>348</v>
      </c>
      <c r="B71" s="246"/>
      <c r="C71" s="246"/>
      <c r="D71" s="243"/>
      <c r="E71" s="244"/>
      <c r="F71" s="10">
        <v>64</v>
      </c>
      <c r="G71" s="5">
        <v>64324.68</v>
      </c>
      <c r="H71" s="6">
        <v>12786671.7</v>
      </c>
      <c r="I71" s="130">
        <f t="shared" si="0"/>
        <v>12850996.379999999</v>
      </c>
      <c r="J71" s="5">
        <v>38539.28</v>
      </c>
      <c r="K71" s="6">
        <v>16563528.57</v>
      </c>
      <c r="L71" s="130">
        <f t="shared" si="1"/>
        <v>16602067.85</v>
      </c>
    </row>
    <row r="72" spans="1:12" ht="24.75" customHeight="1">
      <c r="A72" s="245" t="s">
        <v>173</v>
      </c>
      <c r="B72" s="246"/>
      <c r="C72" s="246"/>
      <c r="D72" s="243"/>
      <c r="E72" s="244"/>
      <c r="F72" s="10">
        <v>65</v>
      </c>
      <c r="G72" s="131">
        <f>SUM(G73:G75)</f>
        <v>22229797.25</v>
      </c>
      <c r="H72" s="132">
        <f>SUM(H73:H75)</f>
        <v>30797001.92</v>
      </c>
      <c r="I72" s="130">
        <f t="shared" si="0"/>
        <v>53026799.17</v>
      </c>
      <c r="J72" s="131">
        <f>SUM(J73:J75)</f>
        <v>20191948.99</v>
      </c>
      <c r="K72" s="132">
        <f>SUM(K73:K75)</f>
        <v>30859638.29</v>
      </c>
      <c r="L72" s="130">
        <f t="shared" si="1"/>
        <v>51051587.28</v>
      </c>
    </row>
    <row r="73" spans="1:12" ht="12.75">
      <c r="A73" s="242" t="s">
        <v>349</v>
      </c>
      <c r="B73" s="243"/>
      <c r="C73" s="243"/>
      <c r="D73" s="243"/>
      <c r="E73" s="244"/>
      <c r="F73" s="10">
        <v>66</v>
      </c>
      <c r="G73" s="5">
        <v>22185161.06</v>
      </c>
      <c r="H73" s="6">
        <v>14966324.73</v>
      </c>
      <c r="I73" s="130">
        <f>SUM(G73:H73)</f>
        <v>37151485.79</v>
      </c>
      <c r="J73" s="5">
        <v>20172908.4</v>
      </c>
      <c r="K73" s="6">
        <v>16079554.28</v>
      </c>
      <c r="L73" s="130">
        <f>SUM(J73:K73)</f>
        <v>36252462.68</v>
      </c>
    </row>
    <row r="74" spans="1:12" ht="12.75">
      <c r="A74" s="242" t="s">
        <v>350</v>
      </c>
      <c r="B74" s="243"/>
      <c r="C74" s="243"/>
      <c r="D74" s="243"/>
      <c r="E74" s="244"/>
      <c r="F74" s="10">
        <v>67</v>
      </c>
      <c r="G74" s="5"/>
      <c r="H74" s="6"/>
      <c r="I74" s="130">
        <f>SUM(G74:H74)</f>
        <v>0</v>
      </c>
      <c r="J74" s="5"/>
      <c r="K74" s="6"/>
      <c r="L74" s="130">
        <f>SUM(J74:K74)</f>
        <v>0</v>
      </c>
    </row>
    <row r="75" spans="1:12" ht="12.75">
      <c r="A75" s="242" t="s">
        <v>364</v>
      </c>
      <c r="B75" s="243"/>
      <c r="C75" s="243"/>
      <c r="D75" s="243"/>
      <c r="E75" s="244"/>
      <c r="F75" s="10">
        <v>68</v>
      </c>
      <c r="G75" s="5">
        <v>44636.19</v>
      </c>
      <c r="H75" s="6">
        <v>15830677.19</v>
      </c>
      <c r="I75" s="130">
        <f>SUM(G75:H75)</f>
        <v>15875313.379999999</v>
      </c>
      <c r="J75" s="5">
        <v>19040.59</v>
      </c>
      <c r="K75" s="6">
        <v>14780084.01</v>
      </c>
      <c r="L75" s="130">
        <f>SUM(J75:K75)</f>
        <v>14799124.6</v>
      </c>
    </row>
    <row r="76" spans="1:12" ht="12.75">
      <c r="A76" s="245" t="s">
        <v>174</v>
      </c>
      <c r="B76" s="246"/>
      <c r="C76" s="246"/>
      <c r="D76" s="243"/>
      <c r="E76" s="244"/>
      <c r="F76" s="10">
        <v>69</v>
      </c>
      <c r="G76" s="131">
        <f>G8+G11+G14+G18+G44+G45+G53+G56+G65+G72</f>
        <v>1991611542.9099998</v>
      </c>
      <c r="H76" s="132">
        <f>H8+H11+H14+H18+H44+H45+H53+H56+H65+H72</f>
        <v>5808141817.450001</v>
      </c>
      <c r="I76" s="130">
        <f>SUM(G76:H76)</f>
        <v>7799753360.360001</v>
      </c>
      <c r="J76" s="131">
        <f>J8+J11+J14+J18+J44+J45+J53+J56+J65+J72</f>
        <v>2046001541.5999997</v>
      </c>
      <c r="K76" s="132">
        <f>K8+K11+K14+K18+K44+K45+K53+K56+K65+K72</f>
        <v>6131416799.53</v>
      </c>
      <c r="L76" s="130">
        <f>SUM(J76:K76)</f>
        <v>8177418341.129999</v>
      </c>
    </row>
    <row r="77" spans="1:12" ht="12.75">
      <c r="A77" s="247" t="s">
        <v>33</v>
      </c>
      <c r="B77" s="248"/>
      <c r="C77" s="248"/>
      <c r="D77" s="249"/>
      <c r="E77" s="250"/>
      <c r="F77" s="11">
        <v>70</v>
      </c>
      <c r="G77" s="7"/>
      <c r="H77" s="8">
        <v>670302250.02</v>
      </c>
      <c r="I77" s="133">
        <f>SUM(G77:H77)</f>
        <v>670302250.02</v>
      </c>
      <c r="J77" s="7"/>
      <c r="K77" s="8">
        <v>653589557.33</v>
      </c>
      <c r="L77" s="133">
        <f>SUM(J77:K77)</f>
        <v>653589557.33</v>
      </c>
    </row>
    <row r="78" spans="1:12" ht="12.75">
      <c r="A78" s="251" t="s">
        <v>223</v>
      </c>
      <c r="B78" s="252"/>
      <c r="C78" s="252"/>
      <c r="D78" s="252"/>
      <c r="E78" s="252"/>
      <c r="F78" s="252"/>
      <c r="G78" s="252"/>
      <c r="H78" s="252"/>
      <c r="I78" s="252"/>
      <c r="J78" s="252"/>
      <c r="K78" s="252"/>
      <c r="L78" s="253"/>
    </row>
    <row r="79" spans="1:12" ht="12.75">
      <c r="A79" s="231" t="s">
        <v>175</v>
      </c>
      <c r="B79" s="232"/>
      <c r="C79" s="232"/>
      <c r="D79" s="233"/>
      <c r="E79" s="234"/>
      <c r="F79" s="9">
        <v>71</v>
      </c>
      <c r="G79" s="127">
        <f>G80+G84+G85+G89+G93+G96</f>
        <v>115588078.76</v>
      </c>
      <c r="H79" s="128">
        <f>H80+H84+H85+H89+H93+H96</f>
        <v>1525498057.06</v>
      </c>
      <c r="I79" s="129">
        <f>SUM(G79:H79)</f>
        <v>1641086135.82</v>
      </c>
      <c r="J79" s="127">
        <f>J80+J84+J85+J89+J93+J96</f>
        <v>127902552.07</v>
      </c>
      <c r="K79" s="128">
        <f>K80+K84+K85+K89+K93+K96</f>
        <v>1568308987.93</v>
      </c>
      <c r="L79" s="129">
        <f>SUM(J79:K79)</f>
        <v>1696211540</v>
      </c>
    </row>
    <row r="80" spans="1:12" ht="12.75">
      <c r="A80" s="245" t="s">
        <v>176</v>
      </c>
      <c r="B80" s="246"/>
      <c r="C80" s="246"/>
      <c r="D80" s="243"/>
      <c r="E80" s="244"/>
      <c r="F80" s="10">
        <v>72</v>
      </c>
      <c r="G80" s="131">
        <f>SUM(G81:G83)</f>
        <v>44288720</v>
      </c>
      <c r="H80" s="132">
        <f>SUM(H81:H83)</f>
        <v>398598480</v>
      </c>
      <c r="I80" s="130">
        <f aca="true" t="shared" si="2" ref="I80:I128">SUM(G80:H80)</f>
        <v>442887200</v>
      </c>
      <c r="J80" s="131">
        <f>SUM(J81:J83)</f>
        <v>44288720</v>
      </c>
      <c r="K80" s="132">
        <f>SUM(K81:K83)</f>
        <v>398598480</v>
      </c>
      <c r="L80" s="130">
        <f aca="true" t="shared" si="3" ref="L80:L128">SUM(J80:K80)</f>
        <v>442887200</v>
      </c>
    </row>
    <row r="81" spans="1:12" ht="12.75">
      <c r="A81" s="242" t="s">
        <v>34</v>
      </c>
      <c r="B81" s="243"/>
      <c r="C81" s="243"/>
      <c r="D81" s="243"/>
      <c r="E81" s="244"/>
      <c r="F81" s="10">
        <v>73</v>
      </c>
      <c r="G81" s="5">
        <v>44288720</v>
      </c>
      <c r="H81" s="6">
        <v>386348480</v>
      </c>
      <c r="I81" s="130">
        <f t="shared" si="2"/>
        <v>430637200</v>
      </c>
      <c r="J81" s="5">
        <v>44288720</v>
      </c>
      <c r="K81" s="6">
        <v>386348480</v>
      </c>
      <c r="L81" s="130">
        <f t="shared" si="3"/>
        <v>430637200</v>
      </c>
    </row>
    <row r="82" spans="1:12" ht="12.75">
      <c r="A82" s="242" t="s">
        <v>35</v>
      </c>
      <c r="B82" s="243"/>
      <c r="C82" s="243"/>
      <c r="D82" s="243"/>
      <c r="E82" s="244"/>
      <c r="F82" s="10">
        <v>74</v>
      </c>
      <c r="G82" s="5"/>
      <c r="H82" s="6">
        <v>12250000</v>
      </c>
      <c r="I82" s="130">
        <f t="shared" si="2"/>
        <v>12250000</v>
      </c>
      <c r="J82" s="5"/>
      <c r="K82" s="6">
        <v>12250000</v>
      </c>
      <c r="L82" s="130">
        <f t="shared" si="3"/>
        <v>12250000</v>
      </c>
    </row>
    <row r="83" spans="1:12" ht="12.75">
      <c r="A83" s="242" t="s">
        <v>36</v>
      </c>
      <c r="B83" s="243"/>
      <c r="C83" s="243"/>
      <c r="D83" s="243"/>
      <c r="E83" s="244"/>
      <c r="F83" s="10">
        <v>75</v>
      </c>
      <c r="G83" s="5"/>
      <c r="H83" s="6"/>
      <c r="I83" s="130">
        <f t="shared" si="2"/>
        <v>0</v>
      </c>
      <c r="J83" s="5"/>
      <c r="K83" s="6"/>
      <c r="L83" s="130">
        <f t="shared" si="3"/>
        <v>0</v>
      </c>
    </row>
    <row r="84" spans="1:12" ht="12.75">
      <c r="A84" s="245" t="s">
        <v>37</v>
      </c>
      <c r="B84" s="246"/>
      <c r="C84" s="246"/>
      <c r="D84" s="243"/>
      <c r="E84" s="244"/>
      <c r="F84" s="10">
        <v>76</v>
      </c>
      <c r="G84" s="5"/>
      <c r="H84" s="6"/>
      <c r="I84" s="130">
        <f t="shared" si="2"/>
        <v>0</v>
      </c>
      <c r="J84" s="5"/>
      <c r="K84" s="6"/>
      <c r="L84" s="130">
        <f t="shared" si="3"/>
        <v>0</v>
      </c>
    </row>
    <row r="85" spans="1:12" ht="12.75">
      <c r="A85" s="245" t="s">
        <v>177</v>
      </c>
      <c r="B85" s="246"/>
      <c r="C85" s="246"/>
      <c r="D85" s="243"/>
      <c r="E85" s="244"/>
      <c r="F85" s="10">
        <v>77</v>
      </c>
      <c r="G85" s="131">
        <f>SUM(G86:G88)</f>
        <v>-15653736.27</v>
      </c>
      <c r="H85" s="132">
        <f>SUM(H86:H88)</f>
        <v>475745295.5</v>
      </c>
      <c r="I85" s="130">
        <f t="shared" si="2"/>
        <v>460091559.23</v>
      </c>
      <c r="J85" s="131">
        <f>SUM(J86:J88)</f>
        <v>-7297504.28</v>
      </c>
      <c r="K85" s="132">
        <f>SUM(K86:K88)</f>
        <v>468843259.23</v>
      </c>
      <c r="L85" s="130">
        <f t="shared" si="3"/>
        <v>461545754.95000005</v>
      </c>
    </row>
    <row r="86" spans="1:12" ht="12.75">
      <c r="A86" s="242" t="s">
        <v>38</v>
      </c>
      <c r="B86" s="243"/>
      <c r="C86" s="243"/>
      <c r="D86" s="243"/>
      <c r="E86" s="244"/>
      <c r="F86" s="10">
        <v>78</v>
      </c>
      <c r="G86" s="5"/>
      <c r="H86" s="6">
        <v>486476755.29</v>
      </c>
      <c r="I86" s="130">
        <f t="shared" si="2"/>
        <v>486476755.29</v>
      </c>
      <c r="J86" s="5"/>
      <c r="K86" s="6">
        <v>483801451.42</v>
      </c>
      <c r="L86" s="130">
        <f t="shared" si="3"/>
        <v>483801451.42</v>
      </c>
    </row>
    <row r="87" spans="1:12" ht="12.75">
      <c r="A87" s="242" t="s">
        <v>39</v>
      </c>
      <c r="B87" s="243"/>
      <c r="C87" s="243"/>
      <c r="D87" s="243"/>
      <c r="E87" s="244"/>
      <c r="F87" s="10">
        <v>79</v>
      </c>
      <c r="G87" s="5">
        <v>-15653736.27</v>
      </c>
      <c r="H87" s="6">
        <v>-10731459.79</v>
      </c>
      <c r="I87" s="130">
        <f t="shared" si="2"/>
        <v>-26385196.06</v>
      </c>
      <c r="J87" s="5">
        <v>-7297504.28</v>
      </c>
      <c r="K87" s="6">
        <v>-14958192.19</v>
      </c>
      <c r="L87" s="130">
        <f t="shared" si="3"/>
        <v>-22255696.47</v>
      </c>
    </row>
    <row r="88" spans="1:12" ht="12.75">
      <c r="A88" s="242" t="s">
        <v>40</v>
      </c>
      <c r="B88" s="243"/>
      <c r="C88" s="243"/>
      <c r="D88" s="243"/>
      <c r="E88" s="244"/>
      <c r="F88" s="10">
        <v>80</v>
      </c>
      <c r="G88" s="5"/>
      <c r="H88" s="6"/>
      <c r="I88" s="130">
        <f t="shared" si="2"/>
        <v>0</v>
      </c>
      <c r="J88" s="5"/>
      <c r="K88" s="6"/>
      <c r="L88" s="130">
        <f t="shared" si="3"/>
        <v>0</v>
      </c>
    </row>
    <row r="89" spans="1:12" ht="12.75">
      <c r="A89" s="245" t="s">
        <v>178</v>
      </c>
      <c r="B89" s="246"/>
      <c r="C89" s="246"/>
      <c r="D89" s="243"/>
      <c r="E89" s="244"/>
      <c r="F89" s="10">
        <v>81</v>
      </c>
      <c r="G89" s="131">
        <f>SUM(G90:G92)</f>
        <v>78314936.18</v>
      </c>
      <c r="H89" s="132">
        <f>SUM(H90:H92)</f>
        <v>378151842.27</v>
      </c>
      <c r="I89" s="130">
        <f t="shared" si="2"/>
        <v>456466778.45</v>
      </c>
      <c r="J89" s="131">
        <f>SUM(J90:J92)</f>
        <v>79651090.19</v>
      </c>
      <c r="K89" s="132">
        <f>SUM(K90:K92)</f>
        <v>399432377.43</v>
      </c>
      <c r="L89" s="130">
        <f t="shared" si="3"/>
        <v>479083467.62</v>
      </c>
    </row>
    <row r="90" spans="1:12" ht="12.75">
      <c r="A90" s="242" t="s">
        <v>41</v>
      </c>
      <c r="B90" s="243"/>
      <c r="C90" s="243"/>
      <c r="D90" s="243"/>
      <c r="E90" s="244"/>
      <c r="F90" s="10">
        <v>82</v>
      </c>
      <c r="G90" s="5">
        <v>489554.12</v>
      </c>
      <c r="H90" s="6">
        <v>19152616.53</v>
      </c>
      <c r="I90" s="130">
        <f t="shared" si="2"/>
        <v>19642170.650000002</v>
      </c>
      <c r="J90" s="5">
        <v>721928.73</v>
      </c>
      <c r="K90" s="6">
        <v>22853579.17</v>
      </c>
      <c r="L90" s="130">
        <f t="shared" si="3"/>
        <v>23575507.900000002</v>
      </c>
    </row>
    <row r="91" spans="1:12" ht="12.75">
      <c r="A91" s="242" t="s">
        <v>42</v>
      </c>
      <c r="B91" s="243"/>
      <c r="C91" s="243"/>
      <c r="D91" s="243"/>
      <c r="E91" s="244"/>
      <c r="F91" s="10">
        <v>83</v>
      </c>
      <c r="G91" s="5">
        <v>2325382.06</v>
      </c>
      <c r="H91" s="6">
        <v>92288398.34</v>
      </c>
      <c r="I91" s="130">
        <f t="shared" si="2"/>
        <v>94613780.4</v>
      </c>
      <c r="J91" s="5">
        <v>3429161.46</v>
      </c>
      <c r="K91" s="6">
        <v>109867970.86</v>
      </c>
      <c r="L91" s="130">
        <f t="shared" si="3"/>
        <v>113297132.32</v>
      </c>
    </row>
    <row r="92" spans="1:12" ht="12.75">
      <c r="A92" s="242" t="s">
        <v>43</v>
      </c>
      <c r="B92" s="243"/>
      <c r="C92" s="243"/>
      <c r="D92" s="243"/>
      <c r="E92" s="244"/>
      <c r="F92" s="10">
        <v>84</v>
      </c>
      <c r="G92" s="5">
        <v>75500000</v>
      </c>
      <c r="H92" s="6">
        <v>266710827.4</v>
      </c>
      <c r="I92" s="130">
        <f t="shared" si="2"/>
        <v>342210827.4</v>
      </c>
      <c r="J92" s="5">
        <v>75500000</v>
      </c>
      <c r="K92" s="6">
        <v>266710827.4</v>
      </c>
      <c r="L92" s="130">
        <f t="shared" si="3"/>
        <v>342210827.4</v>
      </c>
    </row>
    <row r="93" spans="1:12" ht="12.75">
      <c r="A93" s="245" t="s">
        <v>179</v>
      </c>
      <c r="B93" s="246"/>
      <c r="C93" s="246"/>
      <c r="D93" s="243"/>
      <c r="E93" s="244"/>
      <c r="F93" s="10">
        <v>85</v>
      </c>
      <c r="G93" s="131">
        <f>SUM(G94:G95)</f>
        <v>3990666.66</v>
      </c>
      <c r="H93" s="132">
        <f>SUM(H94:H95)</f>
        <v>198983186.55</v>
      </c>
      <c r="I93" s="130">
        <f t="shared" si="2"/>
        <v>202973853.21</v>
      </c>
      <c r="J93" s="131">
        <f>SUM(J94:J95)</f>
        <v>7302004.84</v>
      </c>
      <c r="K93" s="132">
        <f>SUM(K94:K95)</f>
        <v>253502656.69</v>
      </c>
      <c r="L93" s="130">
        <f t="shared" si="3"/>
        <v>260804661.53</v>
      </c>
    </row>
    <row r="94" spans="1:12" ht="12.75">
      <c r="A94" s="242" t="s">
        <v>4</v>
      </c>
      <c r="B94" s="243"/>
      <c r="C94" s="243"/>
      <c r="D94" s="243"/>
      <c r="E94" s="244"/>
      <c r="F94" s="10">
        <v>86</v>
      </c>
      <c r="G94" s="5">
        <v>3990666.66</v>
      </c>
      <c r="H94" s="6">
        <v>198983186.55</v>
      </c>
      <c r="I94" s="130">
        <f t="shared" si="2"/>
        <v>202973853.21</v>
      </c>
      <c r="J94" s="5">
        <v>7302004.84</v>
      </c>
      <c r="K94" s="6">
        <v>253502656.69</v>
      </c>
      <c r="L94" s="130">
        <f t="shared" si="3"/>
        <v>260804661.53</v>
      </c>
    </row>
    <row r="95" spans="1:12" ht="12.75">
      <c r="A95" s="242" t="s">
        <v>234</v>
      </c>
      <c r="B95" s="243"/>
      <c r="C95" s="243"/>
      <c r="D95" s="243"/>
      <c r="E95" s="244"/>
      <c r="F95" s="10">
        <v>87</v>
      </c>
      <c r="G95" s="5"/>
      <c r="H95" s="6"/>
      <c r="I95" s="130">
        <f t="shared" si="2"/>
        <v>0</v>
      </c>
      <c r="J95" s="5"/>
      <c r="K95" s="6"/>
      <c r="L95" s="130">
        <f t="shared" si="3"/>
        <v>0</v>
      </c>
    </row>
    <row r="96" spans="1:12" ht="12.75">
      <c r="A96" s="245" t="s">
        <v>180</v>
      </c>
      <c r="B96" s="246"/>
      <c r="C96" s="246"/>
      <c r="D96" s="243"/>
      <c r="E96" s="244"/>
      <c r="F96" s="10">
        <v>88</v>
      </c>
      <c r="G96" s="131">
        <f>SUM(G97:G98)</f>
        <v>4647492.19</v>
      </c>
      <c r="H96" s="132">
        <f>SUM(H97:H98)</f>
        <v>74019252.74</v>
      </c>
      <c r="I96" s="130">
        <f t="shared" si="2"/>
        <v>78666744.92999999</v>
      </c>
      <c r="J96" s="131">
        <f>SUM(J97:J98)</f>
        <v>3958241.32</v>
      </c>
      <c r="K96" s="132">
        <f>SUM(K97:K98)</f>
        <v>47932214.58</v>
      </c>
      <c r="L96" s="130">
        <f t="shared" si="3"/>
        <v>51890455.9</v>
      </c>
    </row>
    <row r="97" spans="1:12" ht="12.75">
      <c r="A97" s="242" t="s">
        <v>235</v>
      </c>
      <c r="B97" s="243"/>
      <c r="C97" s="243"/>
      <c r="D97" s="243"/>
      <c r="E97" s="244"/>
      <c r="F97" s="10">
        <v>89</v>
      </c>
      <c r="G97" s="5">
        <v>4647492.19</v>
      </c>
      <c r="H97" s="6">
        <v>74019252.74</v>
      </c>
      <c r="I97" s="130">
        <f t="shared" si="2"/>
        <v>78666744.92999999</v>
      </c>
      <c r="J97" s="5">
        <v>3958241.32</v>
      </c>
      <c r="K97" s="6">
        <v>47932214.58</v>
      </c>
      <c r="L97" s="130">
        <f t="shared" si="3"/>
        <v>51890455.9</v>
      </c>
    </row>
    <row r="98" spans="1:12" ht="12.75">
      <c r="A98" s="242" t="s">
        <v>293</v>
      </c>
      <c r="B98" s="243"/>
      <c r="C98" s="243"/>
      <c r="D98" s="243"/>
      <c r="E98" s="244"/>
      <c r="F98" s="10">
        <v>90</v>
      </c>
      <c r="G98" s="5"/>
      <c r="H98" s="6"/>
      <c r="I98" s="130">
        <f t="shared" si="2"/>
        <v>0</v>
      </c>
      <c r="J98" s="5"/>
      <c r="K98" s="6"/>
      <c r="L98" s="130">
        <f t="shared" si="3"/>
        <v>0</v>
      </c>
    </row>
    <row r="99" spans="1:12" ht="12.75">
      <c r="A99" s="245" t="s">
        <v>294</v>
      </c>
      <c r="B99" s="246"/>
      <c r="C99" s="246"/>
      <c r="D99" s="243"/>
      <c r="E99" s="244"/>
      <c r="F99" s="10">
        <v>91</v>
      </c>
      <c r="G99" s="5"/>
      <c r="H99" s="6"/>
      <c r="I99" s="130">
        <f t="shared" si="2"/>
        <v>0</v>
      </c>
      <c r="J99" s="5"/>
      <c r="K99" s="6"/>
      <c r="L99" s="130">
        <f t="shared" si="3"/>
        <v>0</v>
      </c>
    </row>
    <row r="100" spans="1:12" ht="12.75">
      <c r="A100" s="245" t="s">
        <v>181</v>
      </c>
      <c r="B100" s="246"/>
      <c r="C100" s="246"/>
      <c r="D100" s="243"/>
      <c r="E100" s="244"/>
      <c r="F100" s="10">
        <v>92</v>
      </c>
      <c r="G100" s="131">
        <f>SUM(G101:G106)</f>
        <v>1855979442.5399997</v>
      </c>
      <c r="H100" s="132">
        <f>SUM(H101:H106)</f>
        <v>3850258181.91</v>
      </c>
      <c r="I100" s="130">
        <f t="shared" si="2"/>
        <v>5706237624.45</v>
      </c>
      <c r="J100" s="131">
        <f>SUM(J101:J106)</f>
        <v>1885755122.4</v>
      </c>
      <c r="K100" s="132">
        <f>SUM(K101:K106)</f>
        <v>4120245603.04</v>
      </c>
      <c r="L100" s="130">
        <f t="shared" si="3"/>
        <v>6006000725.440001</v>
      </c>
    </row>
    <row r="101" spans="1:12" ht="12.75">
      <c r="A101" s="242" t="s">
        <v>236</v>
      </c>
      <c r="B101" s="243"/>
      <c r="C101" s="243"/>
      <c r="D101" s="243"/>
      <c r="E101" s="244"/>
      <c r="F101" s="10">
        <v>93</v>
      </c>
      <c r="G101" s="5">
        <v>3360430.62</v>
      </c>
      <c r="H101" s="6">
        <v>946409516.74</v>
      </c>
      <c r="I101" s="130">
        <f t="shared" si="2"/>
        <v>949769947.36</v>
      </c>
      <c r="J101" s="5">
        <v>3587865.22</v>
      </c>
      <c r="K101" s="6">
        <v>1262216751.09</v>
      </c>
      <c r="L101" s="130">
        <f t="shared" si="3"/>
        <v>1265804616.31</v>
      </c>
    </row>
    <row r="102" spans="1:12" ht="12.75">
      <c r="A102" s="242" t="s">
        <v>237</v>
      </c>
      <c r="B102" s="243"/>
      <c r="C102" s="243"/>
      <c r="D102" s="243"/>
      <c r="E102" s="244"/>
      <c r="F102" s="10">
        <v>94</v>
      </c>
      <c r="G102" s="5">
        <v>1816581911.34</v>
      </c>
      <c r="H102" s="6"/>
      <c r="I102" s="130">
        <f t="shared" si="2"/>
        <v>1816581911.34</v>
      </c>
      <c r="J102" s="5">
        <v>1852621964.71</v>
      </c>
      <c r="K102" s="6"/>
      <c r="L102" s="130">
        <f t="shared" si="3"/>
        <v>1852621964.71</v>
      </c>
    </row>
    <row r="103" spans="1:12" ht="12.75">
      <c r="A103" s="242" t="s">
        <v>238</v>
      </c>
      <c r="B103" s="243"/>
      <c r="C103" s="243"/>
      <c r="D103" s="243"/>
      <c r="E103" s="244"/>
      <c r="F103" s="10">
        <v>95</v>
      </c>
      <c r="G103" s="5">
        <v>36037100.58</v>
      </c>
      <c r="H103" s="6">
        <v>2880421665.17</v>
      </c>
      <c r="I103" s="130">
        <f t="shared" si="2"/>
        <v>2916458765.75</v>
      </c>
      <c r="J103" s="5">
        <v>29545292.47</v>
      </c>
      <c r="K103" s="6">
        <v>2834601851.95</v>
      </c>
      <c r="L103" s="130">
        <f t="shared" si="3"/>
        <v>2864147144.4199996</v>
      </c>
    </row>
    <row r="104" spans="1:12" ht="19.5" customHeight="1">
      <c r="A104" s="242" t="s">
        <v>196</v>
      </c>
      <c r="B104" s="243"/>
      <c r="C104" s="243"/>
      <c r="D104" s="243"/>
      <c r="E104" s="244"/>
      <c r="F104" s="10">
        <v>96</v>
      </c>
      <c r="G104" s="5"/>
      <c r="H104" s="6"/>
      <c r="I104" s="130">
        <f t="shared" si="2"/>
        <v>0</v>
      </c>
      <c r="J104" s="5"/>
      <c r="K104" s="6"/>
      <c r="L104" s="130">
        <f t="shared" si="3"/>
        <v>0</v>
      </c>
    </row>
    <row r="105" spans="1:12" ht="12.75">
      <c r="A105" s="242" t="s">
        <v>295</v>
      </c>
      <c r="B105" s="243"/>
      <c r="C105" s="243"/>
      <c r="D105" s="243"/>
      <c r="E105" s="244"/>
      <c r="F105" s="10">
        <v>97</v>
      </c>
      <c r="G105" s="5"/>
      <c r="H105" s="6"/>
      <c r="I105" s="130">
        <f t="shared" si="2"/>
        <v>0</v>
      </c>
      <c r="J105" s="5"/>
      <c r="K105" s="6"/>
      <c r="L105" s="130">
        <f t="shared" si="3"/>
        <v>0</v>
      </c>
    </row>
    <row r="106" spans="1:12" ht="12.75">
      <c r="A106" s="242" t="s">
        <v>296</v>
      </c>
      <c r="B106" s="243"/>
      <c r="C106" s="243"/>
      <c r="D106" s="243"/>
      <c r="E106" s="244"/>
      <c r="F106" s="10">
        <v>98</v>
      </c>
      <c r="G106" s="5"/>
      <c r="H106" s="6">
        <v>23427000</v>
      </c>
      <c r="I106" s="130">
        <f t="shared" si="2"/>
        <v>23427000</v>
      </c>
      <c r="J106" s="5"/>
      <c r="K106" s="6">
        <v>23427000</v>
      </c>
      <c r="L106" s="130">
        <f t="shared" si="3"/>
        <v>23427000</v>
      </c>
    </row>
    <row r="107" spans="1:12" ht="33" customHeight="1">
      <c r="A107" s="245" t="s">
        <v>297</v>
      </c>
      <c r="B107" s="246"/>
      <c r="C107" s="246"/>
      <c r="D107" s="243"/>
      <c r="E107" s="244"/>
      <c r="F107" s="10">
        <v>99</v>
      </c>
      <c r="G107" s="5">
        <v>16320626.68</v>
      </c>
      <c r="H107" s="6"/>
      <c r="I107" s="130">
        <f t="shared" si="2"/>
        <v>16320626.68</v>
      </c>
      <c r="J107" s="5">
        <v>14619793.03</v>
      </c>
      <c r="K107" s="6"/>
      <c r="L107" s="130">
        <f t="shared" si="3"/>
        <v>14619793.03</v>
      </c>
    </row>
    <row r="108" spans="1:12" ht="12.75">
      <c r="A108" s="245" t="s">
        <v>182</v>
      </c>
      <c r="B108" s="246"/>
      <c r="C108" s="246"/>
      <c r="D108" s="243"/>
      <c r="E108" s="244"/>
      <c r="F108" s="10">
        <v>100</v>
      </c>
      <c r="G108" s="131">
        <f>SUM(G109:G110)</f>
        <v>2443980</v>
      </c>
      <c r="H108" s="132">
        <f>SUM(H109:H110)</f>
        <v>80050105.34</v>
      </c>
      <c r="I108" s="130">
        <f t="shared" si="2"/>
        <v>82494085.34</v>
      </c>
      <c r="J108" s="131">
        <f>SUM(J109:J110)</f>
        <v>2443980</v>
      </c>
      <c r="K108" s="132">
        <f>SUM(K109:K110)</f>
        <v>104881739.12</v>
      </c>
      <c r="L108" s="130">
        <f t="shared" si="3"/>
        <v>107325719.12</v>
      </c>
    </row>
    <row r="109" spans="1:12" ht="12.75">
      <c r="A109" s="242" t="s">
        <v>239</v>
      </c>
      <c r="B109" s="243"/>
      <c r="C109" s="243"/>
      <c r="D109" s="243"/>
      <c r="E109" s="244"/>
      <c r="F109" s="10">
        <v>101</v>
      </c>
      <c r="G109" s="5">
        <v>2443980</v>
      </c>
      <c r="H109" s="6">
        <v>78169724.55</v>
      </c>
      <c r="I109" s="130">
        <f t="shared" si="2"/>
        <v>80613704.55</v>
      </c>
      <c r="J109" s="5">
        <v>2443980</v>
      </c>
      <c r="K109" s="6">
        <v>103001358.33</v>
      </c>
      <c r="L109" s="130">
        <f t="shared" si="3"/>
        <v>105445338.33</v>
      </c>
    </row>
    <row r="110" spans="1:12" ht="12.75">
      <c r="A110" s="242" t="s">
        <v>240</v>
      </c>
      <c r="B110" s="243"/>
      <c r="C110" s="243"/>
      <c r="D110" s="243"/>
      <c r="E110" s="244"/>
      <c r="F110" s="10">
        <v>102</v>
      </c>
      <c r="G110" s="5"/>
      <c r="H110" s="6">
        <v>1880380.79</v>
      </c>
      <c r="I110" s="130">
        <f t="shared" si="2"/>
        <v>1880380.79</v>
      </c>
      <c r="J110" s="5"/>
      <c r="K110" s="6">
        <v>1880380.79</v>
      </c>
      <c r="L110" s="130">
        <f t="shared" si="3"/>
        <v>1880380.79</v>
      </c>
    </row>
    <row r="111" spans="1:12" ht="12.75">
      <c r="A111" s="245" t="s">
        <v>183</v>
      </c>
      <c r="B111" s="246"/>
      <c r="C111" s="246"/>
      <c r="D111" s="243"/>
      <c r="E111" s="244"/>
      <c r="F111" s="10">
        <v>103</v>
      </c>
      <c r="G111" s="131">
        <f>SUM(G112:G113)</f>
        <v>0</v>
      </c>
      <c r="H111" s="132">
        <f>SUM(H112:H113)</f>
        <v>128204749.66999999</v>
      </c>
      <c r="I111" s="130">
        <f t="shared" si="2"/>
        <v>128204749.66999999</v>
      </c>
      <c r="J111" s="131">
        <f>SUM(J112:J113)</f>
        <v>989560.33</v>
      </c>
      <c r="K111" s="132">
        <f>SUM(K112:K113)</f>
        <v>133103547.02</v>
      </c>
      <c r="L111" s="130">
        <f t="shared" si="3"/>
        <v>134093107.35</v>
      </c>
    </row>
    <row r="112" spans="1:12" ht="12.75">
      <c r="A112" s="242" t="s">
        <v>241</v>
      </c>
      <c r="B112" s="243"/>
      <c r="C112" s="243"/>
      <c r="D112" s="243"/>
      <c r="E112" s="244"/>
      <c r="F112" s="10">
        <v>104</v>
      </c>
      <c r="G112" s="5"/>
      <c r="H112" s="6">
        <v>121789319.32</v>
      </c>
      <c r="I112" s="130">
        <f t="shared" si="2"/>
        <v>121789319.32</v>
      </c>
      <c r="J112" s="5"/>
      <c r="K112" s="6">
        <v>121120493.36</v>
      </c>
      <c r="L112" s="130">
        <f t="shared" si="3"/>
        <v>121120493.36</v>
      </c>
    </row>
    <row r="113" spans="1:12" ht="12.75">
      <c r="A113" s="242" t="s">
        <v>242</v>
      </c>
      <c r="B113" s="243"/>
      <c r="C113" s="243"/>
      <c r="D113" s="243"/>
      <c r="E113" s="244"/>
      <c r="F113" s="10">
        <v>105</v>
      </c>
      <c r="G113" s="5"/>
      <c r="H113" s="6">
        <v>6415430.35</v>
      </c>
      <c r="I113" s="130">
        <f t="shared" si="2"/>
        <v>6415430.35</v>
      </c>
      <c r="J113" s="5">
        <v>989560.33</v>
      </c>
      <c r="K113" s="6">
        <v>11983053.66</v>
      </c>
      <c r="L113" s="130">
        <f t="shared" si="3"/>
        <v>12972613.99</v>
      </c>
    </row>
    <row r="114" spans="1:12" ht="12.75">
      <c r="A114" s="245" t="s">
        <v>298</v>
      </c>
      <c r="B114" s="246"/>
      <c r="C114" s="246"/>
      <c r="D114" s="243"/>
      <c r="E114" s="244"/>
      <c r="F114" s="10">
        <v>106</v>
      </c>
      <c r="G114" s="5"/>
      <c r="H114" s="6"/>
      <c r="I114" s="130">
        <f t="shared" si="2"/>
        <v>0</v>
      </c>
      <c r="J114" s="5"/>
      <c r="K114" s="6"/>
      <c r="L114" s="130">
        <f t="shared" si="3"/>
        <v>0</v>
      </c>
    </row>
    <row r="115" spans="1:12" ht="12.75">
      <c r="A115" s="245" t="s">
        <v>184</v>
      </c>
      <c r="B115" s="246"/>
      <c r="C115" s="246"/>
      <c r="D115" s="243"/>
      <c r="E115" s="244"/>
      <c r="F115" s="10">
        <v>107</v>
      </c>
      <c r="G115" s="131">
        <f>SUM(G116:G118)</f>
        <v>0</v>
      </c>
      <c r="H115" s="132">
        <f>SUM(H116:H118)</f>
        <v>105192.95</v>
      </c>
      <c r="I115" s="130">
        <f t="shared" si="2"/>
        <v>105192.95</v>
      </c>
      <c r="J115" s="131">
        <f>SUM(J116:J118)</f>
        <v>0</v>
      </c>
      <c r="K115" s="132">
        <f>SUM(K116:K118)</f>
        <v>81721.31</v>
      </c>
      <c r="L115" s="130">
        <f t="shared" si="3"/>
        <v>81721.31</v>
      </c>
    </row>
    <row r="116" spans="1:12" ht="12.75">
      <c r="A116" s="242" t="s">
        <v>224</v>
      </c>
      <c r="B116" s="243"/>
      <c r="C116" s="243"/>
      <c r="D116" s="243"/>
      <c r="E116" s="244"/>
      <c r="F116" s="10">
        <v>108</v>
      </c>
      <c r="G116" s="5"/>
      <c r="H116" s="6">
        <v>105192.95</v>
      </c>
      <c r="I116" s="130">
        <f t="shared" si="2"/>
        <v>105192.95</v>
      </c>
      <c r="J116" s="5"/>
      <c r="K116" s="6">
        <v>81721.31</v>
      </c>
      <c r="L116" s="130">
        <f t="shared" si="3"/>
        <v>81721.31</v>
      </c>
    </row>
    <row r="117" spans="1:12" ht="12.75">
      <c r="A117" s="242" t="s">
        <v>225</v>
      </c>
      <c r="B117" s="243"/>
      <c r="C117" s="243"/>
      <c r="D117" s="243"/>
      <c r="E117" s="244"/>
      <c r="F117" s="10">
        <v>109</v>
      </c>
      <c r="G117" s="5"/>
      <c r="H117" s="6"/>
      <c r="I117" s="130">
        <f t="shared" si="2"/>
        <v>0</v>
      </c>
      <c r="J117" s="5"/>
      <c r="K117" s="6"/>
      <c r="L117" s="130">
        <f t="shared" si="3"/>
        <v>0</v>
      </c>
    </row>
    <row r="118" spans="1:12" ht="12.75">
      <c r="A118" s="242" t="s">
        <v>226</v>
      </c>
      <c r="B118" s="243"/>
      <c r="C118" s="243"/>
      <c r="D118" s="243"/>
      <c r="E118" s="244"/>
      <c r="F118" s="10">
        <v>110</v>
      </c>
      <c r="G118" s="5"/>
      <c r="H118" s="6"/>
      <c r="I118" s="130">
        <f t="shared" si="2"/>
        <v>0</v>
      </c>
      <c r="J118" s="5"/>
      <c r="K118" s="6"/>
      <c r="L118" s="130">
        <f t="shared" si="3"/>
        <v>0</v>
      </c>
    </row>
    <row r="119" spans="1:12" ht="12.75">
      <c r="A119" s="245" t="s">
        <v>185</v>
      </c>
      <c r="B119" s="246"/>
      <c r="C119" s="246"/>
      <c r="D119" s="243"/>
      <c r="E119" s="244"/>
      <c r="F119" s="10">
        <v>111</v>
      </c>
      <c r="G119" s="131">
        <f>SUM(G120:G123)</f>
        <v>1258485.8499999999</v>
      </c>
      <c r="H119" s="132">
        <f>SUM(H120:H123)</f>
        <v>189444059.62</v>
      </c>
      <c r="I119" s="130">
        <f t="shared" si="2"/>
        <v>190702545.47</v>
      </c>
      <c r="J119" s="131">
        <f>SUM(J120:J123)</f>
        <v>14280989.12</v>
      </c>
      <c r="K119" s="132">
        <f>SUM(K120:K123)</f>
        <v>195523280.84</v>
      </c>
      <c r="L119" s="130">
        <f t="shared" si="3"/>
        <v>209804269.96</v>
      </c>
    </row>
    <row r="120" spans="1:12" ht="12.75">
      <c r="A120" s="242" t="s">
        <v>227</v>
      </c>
      <c r="B120" s="243"/>
      <c r="C120" s="243"/>
      <c r="D120" s="243"/>
      <c r="E120" s="244"/>
      <c r="F120" s="10">
        <v>112</v>
      </c>
      <c r="G120" s="5">
        <v>1223389.39</v>
      </c>
      <c r="H120" s="6">
        <v>96882453.51</v>
      </c>
      <c r="I120" s="130">
        <f t="shared" si="2"/>
        <v>98105842.9</v>
      </c>
      <c r="J120" s="5">
        <v>1577233.09</v>
      </c>
      <c r="K120" s="6">
        <v>101959180.06</v>
      </c>
      <c r="L120" s="130">
        <f t="shared" si="3"/>
        <v>103536413.15</v>
      </c>
    </row>
    <row r="121" spans="1:12" ht="12.75">
      <c r="A121" s="242" t="s">
        <v>228</v>
      </c>
      <c r="B121" s="243"/>
      <c r="C121" s="243"/>
      <c r="D121" s="243"/>
      <c r="E121" s="244"/>
      <c r="F121" s="10">
        <v>113</v>
      </c>
      <c r="G121" s="5">
        <v>1693.02</v>
      </c>
      <c r="H121" s="6">
        <v>5602704.23</v>
      </c>
      <c r="I121" s="130">
        <f t="shared" si="2"/>
        <v>5604397.25</v>
      </c>
      <c r="J121" s="5">
        <v>2066.08</v>
      </c>
      <c r="K121" s="6">
        <v>11486732.72</v>
      </c>
      <c r="L121" s="130">
        <f t="shared" si="3"/>
        <v>11488798.8</v>
      </c>
    </row>
    <row r="122" spans="1:12" ht="12.75">
      <c r="A122" s="242" t="s">
        <v>229</v>
      </c>
      <c r="B122" s="243"/>
      <c r="C122" s="243"/>
      <c r="D122" s="243"/>
      <c r="E122" s="244"/>
      <c r="F122" s="10">
        <v>114</v>
      </c>
      <c r="G122" s="5"/>
      <c r="H122" s="6"/>
      <c r="I122" s="130">
        <f t="shared" si="2"/>
        <v>0</v>
      </c>
      <c r="J122" s="5"/>
      <c r="K122" s="6"/>
      <c r="L122" s="130">
        <f t="shared" si="3"/>
        <v>0</v>
      </c>
    </row>
    <row r="123" spans="1:12" ht="12.75">
      <c r="A123" s="242" t="s">
        <v>230</v>
      </c>
      <c r="B123" s="243"/>
      <c r="C123" s="243"/>
      <c r="D123" s="243"/>
      <c r="E123" s="244"/>
      <c r="F123" s="10">
        <v>115</v>
      </c>
      <c r="G123" s="5">
        <v>33403.44</v>
      </c>
      <c r="H123" s="6">
        <v>86958901.88</v>
      </c>
      <c r="I123" s="130">
        <f t="shared" si="2"/>
        <v>86992305.32</v>
      </c>
      <c r="J123" s="5">
        <v>12701689.95</v>
      </c>
      <c r="K123" s="6">
        <v>82077368.06</v>
      </c>
      <c r="L123" s="130">
        <f t="shared" si="3"/>
        <v>94779058.01</v>
      </c>
    </row>
    <row r="124" spans="1:12" ht="26.25" customHeight="1">
      <c r="A124" s="245" t="s">
        <v>186</v>
      </c>
      <c r="B124" s="246"/>
      <c r="C124" s="246"/>
      <c r="D124" s="243"/>
      <c r="E124" s="244"/>
      <c r="F124" s="10">
        <v>116</v>
      </c>
      <c r="G124" s="131">
        <f>SUM(G125:G126)</f>
        <v>20929.08</v>
      </c>
      <c r="H124" s="132">
        <f>SUM(H125:H126)</f>
        <v>34581470.9</v>
      </c>
      <c r="I124" s="130">
        <f t="shared" si="2"/>
        <v>34602399.98</v>
      </c>
      <c r="J124" s="131">
        <f>SUM(J125:J126)</f>
        <v>9544.65</v>
      </c>
      <c r="K124" s="132">
        <f>SUM(K125:K126)</f>
        <v>9271920.27</v>
      </c>
      <c r="L124" s="130">
        <f t="shared" si="3"/>
        <v>9281464.92</v>
      </c>
    </row>
    <row r="125" spans="1:12" ht="12.75">
      <c r="A125" s="242" t="s">
        <v>231</v>
      </c>
      <c r="B125" s="243"/>
      <c r="C125" s="243"/>
      <c r="D125" s="243"/>
      <c r="E125" s="244"/>
      <c r="F125" s="10">
        <v>117</v>
      </c>
      <c r="G125" s="5"/>
      <c r="H125" s="6"/>
      <c r="I125" s="130">
        <f t="shared" si="2"/>
        <v>0</v>
      </c>
      <c r="J125" s="5"/>
      <c r="K125" s="6"/>
      <c r="L125" s="130">
        <f t="shared" si="3"/>
        <v>0</v>
      </c>
    </row>
    <row r="126" spans="1:12" ht="12.75">
      <c r="A126" s="242" t="s">
        <v>232</v>
      </c>
      <c r="B126" s="243"/>
      <c r="C126" s="243"/>
      <c r="D126" s="243"/>
      <c r="E126" s="244"/>
      <c r="F126" s="10">
        <v>118</v>
      </c>
      <c r="G126" s="5">
        <v>20929.08</v>
      </c>
      <c r="H126" s="6">
        <v>34581470.9</v>
      </c>
      <c r="I126" s="130">
        <f t="shared" si="2"/>
        <v>34602399.98</v>
      </c>
      <c r="J126" s="5">
        <v>9544.65</v>
      </c>
      <c r="K126" s="6">
        <v>9271920.27</v>
      </c>
      <c r="L126" s="130">
        <f t="shared" si="3"/>
        <v>9281464.92</v>
      </c>
    </row>
    <row r="127" spans="1:12" ht="12.75">
      <c r="A127" s="245" t="s">
        <v>187</v>
      </c>
      <c r="B127" s="246"/>
      <c r="C127" s="246"/>
      <c r="D127" s="243"/>
      <c r="E127" s="244"/>
      <c r="F127" s="10">
        <v>119</v>
      </c>
      <c r="G127" s="131">
        <f>G79+G99+G100+G107+G108+G111+G114+G115+G119+G124</f>
        <v>1991611542.9099996</v>
      </c>
      <c r="H127" s="132">
        <f>H79+H99+H100+H107+H108+H111+H114+H115+H119+H124</f>
        <v>5808141817.449999</v>
      </c>
      <c r="I127" s="130">
        <f t="shared" si="2"/>
        <v>7799753360.359999</v>
      </c>
      <c r="J127" s="131">
        <f>J79+J99+J100+J107+J108+J111+J114+J115+J119+J124</f>
        <v>2046001541.6</v>
      </c>
      <c r="K127" s="132">
        <f>K79+K99+K100+K107+K108+K111+K114+K115+K119+K124</f>
        <v>6131416799.530002</v>
      </c>
      <c r="L127" s="130">
        <f t="shared" si="3"/>
        <v>8177418341.130001</v>
      </c>
    </row>
    <row r="128" spans="1:12" ht="12.75">
      <c r="A128" s="247" t="s">
        <v>33</v>
      </c>
      <c r="B128" s="248"/>
      <c r="C128" s="248"/>
      <c r="D128" s="249"/>
      <c r="E128" s="256"/>
      <c r="F128" s="12">
        <v>120</v>
      </c>
      <c r="G128" s="7"/>
      <c r="H128" s="8">
        <v>670302250.02</v>
      </c>
      <c r="I128" s="133">
        <f t="shared" si="2"/>
        <v>670302250.02</v>
      </c>
      <c r="J128" s="7"/>
      <c r="K128" s="8">
        <v>653589557.33</v>
      </c>
      <c r="L128" s="133">
        <f t="shared" si="3"/>
        <v>653589557.33</v>
      </c>
    </row>
    <row r="129" spans="1:12" ht="12.75">
      <c r="A129" s="257" t="s">
        <v>372</v>
      </c>
      <c r="B129" s="258"/>
      <c r="C129" s="258"/>
      <c r="D129" s="258"/>
      <c r="E129" s="258"/>
      <c r="F129" s="258"/>
      <c r="G129" s="258"/>
      <c r="H129" s="258"/>
      <c r="I129" s="258"/>
      <c r="J129" s="258"/>
      <c r="K129" s="258"/>
      <c r="L129" s="259"/>
    </row>
    <row r="130" spans="1:12" ht="12.75">
      <c r="A130" s="231" t="s">
        <v>55</v>
      </c>
      <c r="B130" s="233"/>
      <c r="C130" s="233"/>
      <c r="D130" s="233"/>
      <c r="E130" s="233"/>
      <c r="F130" s="9">
        <v>121</v>
      </c>
      <c r="G130" s="127">
        <f>SUM(G131:G132)</f>
        <v>0</v>
      </c>
      <c r="H130" s="128">
        <f>SUM(H131:H132)</f>
        <v>0</v>
      </c>
      <c r="I130" s="129">
        <f>G130+H130</f>
        <v>0</v>
      </c>
      <c r="J130" s="127">
        <f>SUM(J131:J132)</f>
        <v>0</v>
      </c>
      <c r="K130" s="128">
        <f>SUM(K131:K132)</f>
        <v>0</v>
      </c>
      <c r="L130" s="129">
        <f>J130+K130</f>
        <v>0</v>
      </c>
    </row>
    <row r="131" spans="1:12" ht="12.75">
      <c r="A131" s="245" t="s">
        <v>97</v>
      </c>
      <c r="B131" s="246"/>
      <c r="C131" s="246"/>
      <c r="D131" s="246"/>
      <c r="E131" s="254"/>
      <c r="F131" s="10">
        <v>122</v>
      </c>
      <c r="G131" s="5"/>
      <c r="H131" s="6"/>
      <c r="I131" s="130">
        <f>G131+H131</f>
        <v>0</v>
      </c>
      <c r="J131" s="5"/>
      <c r="K131" s="6"/>
      <c r="L131" s="130">
        <f>J131+K131</f>
        <v>0</v>
      </c>
    </row>
    <row r="132" spans="1:12" ht="12.75">
      <c r="A132" s="247" t="s">
        <v>98</v>
      </c>
      <c r="B132" s="248"/>
      <c r="C132" s="248"/>
      <c r="D132" s="248"/>
      <c r="E132" s="255"/>
      <c r="F132" s="11">
        <v>123</v>
      </c>
      <c r="G132" s="7"/>
      <c r="H132" s="8"/>
      <c r="I132" s="133">
        <f>G132+H132</f>
        <v>0</v>
      </c>
      <c r="J132" s="7"/>
      <c r="K132" s="8"/>
      <c r="L132" s="133">
        <f>J132+K132</f>
        <v>0</v>
      </c>
    </row>
    <row r="133" spans="1:12" ht="12.75">
      <c r="A133" s="24" t="s">
        <v>373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sheetProtection/>
  <mergeCells count="135"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96:E96"/>
    <mergeCell ref="A97:E97"/>
    <mergeCell ref="A98:E98"/>
    <mergeCell ref="A99:E99"/>
    <mergeCell ref="A100:E100"/>
    <mergeCell ref="A101:E101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80:E80"/>
    <mergeCell ref="A81:E81"/>
    <mergeCell ref="A82:E82"/>
    <mergeCell ref="A83:E83"/>
    <mergeCell ref="A84:E84"/>
    <mergeCell ref="A85:E85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64:E64"/>
    <mergeCell ref="A65:E65"/>
    <mergeCell ref="A66:E66"/>
    <mergeCell ref="A67:E67"/>
    <mergeCell ref="A68:E68"/>
    <mergeCell ref="A69:E69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48:E48"/>
    <mergeCell ref="A49:E49"/>
    <mergeCell ref="A50:E50"/>
    <mergeCell ref="A51:E51"/>
    <mergeCell ref="A52:E52"/>
    <mergeCell ref="A53:E53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32:E32"/>
    <mergeCell ref="A33:E33"/>
    <mergeCell ref="A34:E34"/>
    <mergeCell ref="A35:E35"/>
    <mergeCell ref="A36:E36"/>
    <mergeCell ref="A37:E37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14:E14"/>
    <mergeCell ref="A17:E17"/>
    <mergeCell ref="A18:E18"/>
    <mergeCell ref="A19:E19"/>
    <mergeCell ref="A20:E20"/>
    <mergeCell ref="A21:E21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</mergeCells>
  <conditionalFormatting sqref="G95:L95 G98:L98">
    <cfRule type="cellIs" priority="2" dxfId="0" operator="greaterThan" stopIfTrue="1">
      <formula>0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77" max="255" man="1"/>
  </rowBreaks>
  <ignoredErrors>
    <ignoredError sqref="I8 I79:I80 A78:L78 A101:F104 A79:H99 J79:L80 A76:H77 J76:L77 K101:L104 K81:L100 A100:F100 I127 I130" formula="1"/>
    <ignoredError sqref="I9:I40 I45:I69 I70:I72 I76:I77 J81:J100 J101:J104 I81:I99 G100:H100 G101:H104 I100 I101:I104 I108:I126 I128" formula="1" formulaRange="1"/>
    <ignoredError sqref="I41:I44 I73:I75 G105:I107 G108:H126 A129:L129 A128:H128 J128:L128 A130:H130 J130:L13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88">
      <selection activeCell="I96" sqref="I96"/>
    </sheetView>
  </sheetViews>
  <sheetFormatPr defaultColWidth="9.140625" defaultRowHeight="12.75"/>
  <cols>
    <col min="1" max="16384" width="9.140625" style="125" customWidth="1"/>
  </cols>
  <sheetData>
    <row r="1" spans="1:12" ht="15.75">
      <c r="A1" s="260" t="s">
        <v>376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</row>
    <row r="2" spans="1:12" ht="12.75">
      <c r="A2" s="239" t="s">
        <v>399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1:12" ht="12.75">
      <c r="A3" s="25"/>
      <c r="B3" s="26"/>
      <c r="C3" s="26"/>
      <c r="D3" s="61"/>
      <c r="E3" s="61"/>
      <c r="F3" s="61"/>
      <c r="G3" s="61"/>
      <c r="H3" s="61"/>
      <c r="I3" s="13"/>
      <c r="J3" s="13"/>
      <c r="K3" s="261" t="s">
        <v>58</v>
      </c>
      <c r="L3" s="261"/>
    </row>
    <row r="4" spans="1:12" ht="12.75" customHeight="1">
      <c r="A4" s="235" t="s">
        <v>2</v>
      </c>
      <c r="B4" s="236"/>
      <c r="C4" s="236"/>
      <c r="D4" s="236"/>
      <c r="E4" s="236"/>
      <c r="F4" s="235" t="s">
        <v>222</v>
      </c>
      <c r="G4" s="235" t="s">
        <v>374</v>
      </c>
      <c r="H4" s="236"/>
      <c r="I4" s="236"/>
      <c r="J4" s="235" t="s">
        <v>375</v>
      </c>
      <c r="K4" s="236"/>
      <c r="L4" s="236"/>
    </row>
    <row r="5" spans="1:12" ht="12.75">
      <c r="A5" s="236"/>
      <c r="B5" s="236"/>
      <c r="C5" s="236"/>
      <c r="D5" s="236"/>
      <c r="E5" s="236"/>
      <c r="F5" s="236"/>
      <c r="G5" s="134" t="s">
        <v>361</v>
      </c>
      <c r="H5" s="134" t="s">
        <v>362</v>
      </c>
      <c r="I5" s="134" t="s">
        <v>363</v>
      </c>
      <c r="J5" s="134" t="s">
        <v>361</v>
      </c>
      <c r="K5" s="134" t="s">
        <v>362</v>
      </c>
      <c r="L5" s="134" t="s">
        <v>363</v>
      </c>
    </row>
    <row r="6" spans="1:12" ht="12.75">
      <c r="A6" s="235">
        <v>1</v>
      </c>
      <c r="B6" s="235"/>
      <c r="C6" s="235"/>
      <c r="D6" s="235"/>
      <c r="E6" s="235"/>
      <c r="F6" s="135">
        <v>2</v>
      </c>
      <c r="G6" s="135">
        <v>3</v>
      </c>
      <c r="H6" s="135">
        <v>4</v>
      </c>
      <c r="I6" s="135" t="s">
        <v>56</v>
      </c>
      <c r="J6" s="135">
        <v>6</v>
      </c>
      <c r="K6" s="135">
        <v>7</v>
      </c>
      <c r="L6" s="135" t="s">
        <v>57</v>
      </c>
    </row>
    <row r="7" spans="1:12" ht="12.75">
      <c r="A7" s="231" t="s">
        <v>99</v>
      </c>
      <c r="B7" s="233"/>
      <c r="C7" s="233"/>
      <c r="D7" s="233"/>
      <c r="E7" s="234"/>
      <c r="F7" s="9">
        <v>124</v>
      </c>
      <c r="G7" s="127">
        <f>SUM(G8:G15)</f>
        <v>81177562.16999999</v>
      </c>
      <c r="H7" s="128">
        <f>SUM(H8:H15)</f>
        <v>492932406.68000007</v>
      </c>
      <c r="I7" s="129">
        <f>G7+H7</f>
        <v>574109968.85</v>
      </c>
      <c r="J7" s="127">
        <f>SUM(J8:J15)</f>
        <v>83819649.67</v>
      </c>
      <c r="K7" s="128">
        <f>SUM(K8:K15)</f>
        <v>488471796.06</v>
      </c>
      <c r="L7" s="129">
        <f>J7+K7</f>
        <v>572291445.73</v>
      </c>
    </row>
    <row r="8" spans="1:12" ht="12.75">
      <c r="A8" s="242" t="s">
        <v>197</v>
      </c>
      <c r="B8" s="243"/>
      <c r="C8" s="243"/>
      <c r="D8" s="243"/>
      <c r="E8" s="244"/>
      <c r="F8" s="10">
        <v>125</v>
      </c>
      <c r="G8" s="5">
        <v>80960699.97</v>
      </c>
      <c r="H8" s="6">
        <v>667928345.05</v>
      </c>
      <c r="I8" s="130">
        <f aca="true" t="shared" si="0" ref="I8:I71">G8+H8</f>
        <v>748889045.02</v>
      </c>
      <c r="J8" s="5">
        <v>83581760.19</v>
      </c>
      <c r="K8" s="6">
        <v>635317691.05</v>
      </c>
      <c r="L8" s="130">
        <f aca="true" t="shared" si="1" ref="L8:L71">J8+K8</f>
        <v>718899451.24</v>
      </c>
    </row>
    <row r="9" spans="1:12" ht="12.75">
      <c r="A9" s="242" t="s">
        <v>198</v>
      </c>
      <c r="B9" s="243"/>
      <c r="C9" s="243"/>
      <c r="D9" s="243"/>
      <c r="E9" s="244"/>
      <c r="F9" s="10">
        <v>126</v>
      </c>
      <c r="G9" s="5"/>
      <c r="H9" s="6">
        <v>1008954.85</v>
      </c>
      <c r="I9" s="130">
        <f t="shared" si="0"/>
        <v>1008954.85</v>
      </c>
      <c r="J9" s="5"/>
      <c r="K9" s="6"/>
      <c r="L9" s="130">
        <f t="shared" si="1"/>
        <v>0</v>
      </c>
    </row>
    <row r="10" spans="1:12" ht="25.5" customHeight="1">
      <c r="A10" s="242" t="s">
        <v>199</v>
      </c>
      <c r="B10" s="243"/>
      <c r="C10" s="243"/>
      <c r="D10" s="243"/>
      <c r="E10" s="244"/>
      <c r="F10" s="10">
        <v>127</v>
      </c>
      <c r="G10" s="5"/>
      <c r="H10" s="6">
        <v>-24680191.17</v>
      </c>
      <c r="I10" s="130">
        <f t="shared" si="0"/>
        <v>-24680191.17</v>
      </c>
      <c r="J10" s="5"/>
      <c r="K10" s="6">
        <v>-15731921.66</v>
      </c>
      <c r="L10" s="130">
        <f t="shared" si="1"/>
        <v>-15731921.66</v>
      </c>
    </row>
    <row r="11" spans="1:12" ht="12.75">
      <c r="A11" s="242" t="s">
        <v>200</v>
      </c>
      <c r="B11" s="243"/>
      <c r="C11" s="243"/>
      <c r="D11" s="243"/>
      <c r="E11" s="244"/>
      <c r="F11" s="10">
        <v>128</v>
      </c>
      <c r="G11" s="5">
        <v>-8689.28</v>
      </c>
      <c r="H11" s="6">
        <v>-89434067.27</v>
      </c>
      <c r="I11" s="130">
        <f t="shared" si="0"/>
        <v>-89442756.55</v>
      </c>
      <c r="J11" s="5">
        <v>-12736.58</v>
      </c>
      <c r="K11" s="6">
        <v>-96076095.18</v>
      </c>
      <c r="L11" s="130">
        <f t="shared" si="1"/>
        <v>-96088831.76</v>
      </c>
    </row>
    <row r="12" spans="1:12" ht="12.75">
      <c r="A12" s="242" t="s">
        <v>201</v>
      </c>
      <c r="B12" s="243"/>
      <c r="C12" s="243"/>
      <c r="D12" s="243"/>
      <c r="E12" s="244"/>
      <c r="F12" s="10">
        <v>129</v>
      </c>
      <c r="G12" s="5"/>
      <c r="H12" s="6"/>
      <c r="I12" s="130">
        <f t="shared" si="0"/>
        <v>0</v>
      </c>
      <c r="J12" s="5"/>
      <c r="K12" s="6"/>
      <c r="L12" s="130">
        <f t="shared" si="1"/>
        <v>0</v>
      </c>
    </row>
    <row r="13" spans="1:12" ht="12.75">
      <c r="A13" s="242" t="s">
        <v>202</v>
      </c>
      <c r="B13" s="243"/>
      <c r="C13" s="243"/>
      <c r="D13" s="243"/>
      <c r="E13" s="244"/>
      <c r="F13" s="10">
        <v>130</v>
      </c>
      <c r="G13" s="5">
        <v>244459.66</v>
      </c>
      <c r="H13" s="6">
        <v>-38985929.01</v>
      </c>
      <c r="I13" s="130">
        <f t="shared" si="0"/>
        <v>-38741469.35</v>
      </c>
      <c r="J13" s="5">
        <v>269880.47</v>
      </c>
      <c r="K13" s="6">
        <v>-24988140.15</v>
      </c>
      <c r="L13" s="130">
        <f t="shared" si="1"/>
        <v>-24718259.68</v>
      </c>
    </row>
    <row r="14" spans="1:12" ht="12.75">
      <c r="A14" s="242" t="s">
        <v>203</v>
      </c>
      <c r="B14" s="243"/>
      <c r="C14" s="243"/>
      <c r="D14" s="243"/>
      <c r="E14" s="244"/>
      <c r="F14" s="10">
        <v>131</v>
      </c>
      <c r="G14" s="5">
        <v>-18908.18</v>
      </c>
      <c r="H14" s="6">
        <v>-22904705.77</v>
      </c>
      <c r="I14" s="130">
        <f t="shared" si="0"/>
        <v>-22923613.95</v>
      </c>
      <c r="J14" s="5">
        <v>-19254.41</v>
      </c>
      <c r="K14" s="6">
        <v>-10049738</v>
      </c>
      <c r="L14" s="130">
        <f t="shared" si="1"/>
        <v>-10068992.41</v>
      </c>
    </row>
    <row r="15" spans="1:12" ht="12.75">
      <c r="A15" s="242" t="s">
        <v>243</v>
      </c>
      <c r="B15" s="243"/>
      <c r="C15" s="243"/>
      <c r="D15" s="243"/>
      <c r="E15" s="244"/>
      <c r="F15" s="10">
        <v>132</v>
      </c>
      <c r="G15" s="5"/>
      <c r="H15" s="6"/>
      <c r="I15" s="130">
        <f t="shared" si="0"/>
        <v>0</v>
      </c>
      <c r="J15" s="5"/>
      <c r="K15" s="6"/>
      <c r="L15" s="130">
        <f t="shared" si="1"/>
        <v>0</v>
      </c>
    </row>
    <row r="16" spans="1:12" ht="24.75" customHeight="1">
      <c r="A16" s="245" t="s">
        <v>100</v>
      </c>
      <c r="B16" s="243"/>
      <c r="C16" s="243"/>
      <c r="D16" s="243"/>
      <c r="E16" s="244"/>
      <c r="F16" s="10">
        <v>133</v>
      </c>
      <c r="G16" s="131">
        <f>G17+G18+G22+G23+G24+G28+G29</f>
        <v>25902361.099999998</v>
      </c>
      <c r="H16" s="132">
        <f>H17+H18+H22+H23+H24+H28+H29</f>
        <v>71335009.03</v>
      </c>
      <c r="I16" s="130">
        <f t="shared" si="0"/>
        <v>97237370.13</v>
      </c>
      <c r="J16" s="131">
        <f>J17+J18+J22+J23+J24+J28+J29</f>
        <v>29419148.33</v>
      </c>
      <c r="K16" s="132">
        <f>K17+K18+K22+K23+K24+K28+K29</f>
        <v>66379327.440000005</v>
      </c>
      <c r="L16" s="130">
        <f t="shared" si="1"/>
        <v>95798475.77000001</v>
      </c>
    </row>
    <row r="17" spans="1:12" ht="19.5" customHeight="1">
      <c r="A17" s="242" t="s">
        <v>220</v>
      </c>
      <c r="B17" s="243"/>
      <c r="C17" s="243"/>
      <c r="D17" s="243"/>
      <c r="E17" s="244"/>
      <c r="F17" s="10">
        <v>134</v>
      </c>
      <c r="G17" s="5"/>
      <c r="H17" s="6">
        <v>34526593</v>
      </c>
      <c r="I17" s="130">
        <f t="shared" si="0"/>
        <v>34526593</v>
      </c>
      <c r="J17" s="5"/>
      <c r="K17" s="6">
        <v>21943470.21</v>
      </c>
      <c r="L17" s="130">
        <f t="shared" si="1"/>
        <v>21943470.21</v>
      </c>
    </row>
    <row r="18" spans="1:12" ht="26.25" customHeight="1">
      <c r="A18" s="242" t="s">
        <v>205</v>
      </c>
      <c r="B18" s="243"/>
      <c r="C18" s="243"/>
      <c r="D18" s="243"/>
      <c r="E18" s="244"/>
      <c r="F18" s="10">
        <v>135</v>
      </c>
      <c r="G18" s="131">
        <f>SUM(G19:G21)</f>
        <v>0</v>
      </c>
      <c r="H18" s="132">
        <f>SUM(H19:H21)</f>
        <v>1686002.94</v>
      </c>
      <c r="I18" s="130">
        <f t="shared" si="0"/>
        <v>1686002.94</v>
      </c>
      <c r="J18" s="131">
        <f>SUM(J19:J21)</f>
        <v>0</v>
      </c>
      <c r="K18" s="132">
        <f>SUM(K19:K21)</f>
        <v>6024379.82</v>
      </c>
      <c r="L18" s="130">
        <f t="shared" si="1"/>
        <v>6024379.82</v>
      </c>
    </row>
    <row r="19" spans="1:12" ht="12.75">
      <c r="A19" s="242" t="s">
        <v>244</v>
      </c>
      <c r="B19" s="243"/>
      <c r="C19" s="243"/>
      <c r="D19" s="243"/>
      <c r="E19" s="244"/>
      <c r="F19" s="10">
        <v>136</v>
      </c>
      <c r="G19" s="5"/>
      <c r="H19" s="6">
        <v>1686002.94</v>
      </c>
      <c r="I19" s="130">
        <f t="shared" si="0"/>
        <v>1686002.94</v>
      </c>
      <c r="J19" s="5"/>
      <c r="K19" s="6">
        <v>6024379.82</v>
      </c>
      <c r="L19" s="130">
        <f t="shared" si="1"/>
        <v>6024379.82</v>
      </c>
    </row>
    <row r="20" spans="1:12" ht="24" customHeight="1">
      <c r="A20" s="242" t="s">
        <v>54</v>
      </c>
      <c r="B20" s="243"/>
      <c r="C20" s="243"/>
      <c r="D20" s="243"/>
      <c r="E20" s="244"/>
      <c r="F20" s="10">
        <v>137</v>
      </c>
      <c r="G20" s="5"/>
      <c r="H20" s="6"/>
      <c r="I20" s="130">
        <f t="shared" si="0"/>
        <v>0</v>
      </c>
      <c r="J20" s="5"/>
      <c r="K20" s="6"/>
      <c r="L20" s="130">
        <f t="shared" si="1"/>
        <v>0</v>
      </c>
    </row>
    <row r="21" spans="1:12" ht="12.75">
      <c r="A21" s="242" t="s">
        <v>245</v>
      </c>
      <c r="B21" s="243"/>
      <c r="C21" s="243"/>
      <c r="D21" s="243"/>
      <c r="E21" s="244"/>
      <c r="F21" s="10">
        <v>138</v>
      </c>
      <c r="G21" s="5"/>
      <c r="H21" s="6"/>
      <c r="I21" s="130">
        <f t="shared" si="0"/>
        <v>0</v>
      </c>
      <c r="J21" s="5"/>
      <c r="K21" s="6"/>
      <c r="L21" s="130">
        <f t="shared" si="1"/>
        <v>0</v>
      </c>
    </row>
    <row r="22" spans="1:12" ht="12.75">
      <c r="A22" s="242" t="s">
        <v>246</v>
      </c>
      <c r="B22" s="243"/>
      <c r="C22" s="243"/>
      <c r="D22" s="243"/>
      <c r="E22" s="244"/>
      <c r="F22" s="10">
        <v>139</v>
      </c>
      <c r="G22" s="5">
        <v>24448570.65</v>
      </c>
      <c r="H22" s="6">
        <v>29130126.04</v>
      </c>
      <c r="I22" s="130">
        <f t="shared" si="0"/>
        <v>53578696.69</v>
      </c>
      <c r="J22" s="5">
        <v>24793355</v>
      </c>
      <c r="K22" s="6">
        <v>29439741.95</v>
      </c>
      <c r="L22" s="130">
        <f t="shared" si="1"/>
        <v>54233096.95</v>
      </c>
    </row>
    <row r="23" spans="1:12" ht="20.25" customHeight="1">
      <c r="A23" s="242" t="s">
        <v>274</v>
      </c>
      <c r="B23" s="243"/>
      <c r="C23" s="243"/>
      <c r="D23" s="243"/>
      <c r="E23" s="244"/>
      <c r="F23" s="10">
        <v>140</v>
      </c>
      <c r="G23" s="5">
        <v>922151.88</v>
      </c>
      <c r="H23" s="6">
        <v>574000.36</v>
      </c>
      <c r="I23" s="130">
        <f t="shared" si="0"/>
        <v>1496152.24</v>
      </c>
      <c r="J23" s="5">
        <v>3358922.44</v>
      </c>
      <c r="K23" s="6">
        <v>2163794.46</v>
      </c>
      <c r="L23" s="130">
        <f t="shared" si="1"/>
        <v>5522716.9</v>
      </c>
    </row>
    <row r="24" spans="1:12" ht="19.5" customHeight="1">
      <c r="A24" s="242" t="s">
        <v>101</v>
      </c>
      <c r="B24" s="243"/>
      <c r="C24" s="243"/>
      <c r="D24" s="243"/>
      <c r="E24" s="244"/>
      <c r="F24" s="10">
        <v>141</v>
      </c>
      <c r="G24" s="131">
        <f>SUM(G25:G27)</f>
        <v>494268.46</v>
      </c>
      <c r="H24" s="132">
        <f>SUM(H25:H27)</f>
        <v>1244484.38</v>
      </c>
      <c r="I24" s="130">
        <f t="shared" si="0"/>
        <v>1738752.8399999999</v>
      </c>
      <c r="J24" s="131">
        <f>SUM(J25:J27)</f>
        <v>1140073.49</v>
      </c>
      <c r="K24" s="132">
        <f>SUM(K25:K27)</f>
        <v>1720460.71</v>
      </c>
      <c r="L24" s="130">
        <f t="shared" si="1"/>
        <v>2860534.2</v>
      </c>
    </row>
    <row r="25" spans="1:12" ht="12.75">
      <c r="A25" s="242" t="s">
        <v>247</v>
      </c>
      <c r="B25" s="243"/>
      <c r="C25" s="243"/>
      <c r="D25" s="243"/>
      <c r="E25" s="244"/>
      <c r="F25" s="10">
        <v>142</v>
      </c>
      <c r="G25" s="5">
        <v>494268.46</v>
      </c>
      <c r="H25" s="6">
        <v>1071978.13</v>
      </c>
      <c r="I25" s="130">
        <f t="shared" si="0"/>
        <v>1566246.5899999999</v>
      </c>
      <c r="J25" s="5">
        <v>696500.78</v>
      </c>
      <c r="K25" s="6">
        <v>901966.46</v>
      </c>
      <c r="L25" s="130">
        <f t="shared" si="1"/>
        <v>1598467.24</v>
      </c>
    </row>
    <row r="26" spans="1:12" ht="12.75">
      <c r="A26" s="242" t="s">
        <v>248</v>
      </c>
      <c r="B26" s="243"/>
      <c r="C26" s="243"/>
      <c r="D26" s="243"/>
      <c r="E26" s="244"/>
      <c r="F26" s="10">
        <v>143</v>
      </c>
      <c r="G26" s="5"/>
      <c r="H26" s="6">
        <v>172506.25</v>
      </c>
      <c r="I26" s="130">
        <f t="shared" si="0"/>
        <v>172506.25</v>
      </c>
      <c r="J26" s="5">
        <v>443572.71</v>
      </c>
      <c r="K26" s="6">
        <v>818494.25</v>
      </c>
      <c r="L26" s="130">
        <f t="shared" si="1"/>
        <v>1262066.96</v>
      </c>
    </row>
    <row r="27" spans="1:12" ht="12.75">
      <c r="A27" s="242" t="s">
        <v>7</v>
      </c>
      <c r="B27" s="243"/>
      <c r="C27" s="243"/>
      <c r="D27" s="243"/>
      <c r="E27" s="244"/>
      <c r="F27" s="10">
        <v>144</v>
      </c>
      <c r="G27" s="5"/>
      <c r="H27" s="6"/>
      <c r="I27" s="130">
        <f t="shared" si="0"/>
        <v>0</v>
      </c>
      <c r="J27" s="5"/>
      <c r="K27" s="6"/>
      <c r="L27" s="130">
        <f t="shared" si="1"/>
        <v>0</v>
      </c>
    </row>
    <row r="28" spans="1:12" ht="12.75">
      <c r="A28" s="242" t="s">
        <v>8</v>
      </c>
      <c r="B28" s="243"/>
      <c r="C28" s="243"/>
      <c r="D28" s="243"/>
      <c r="E28" s="244"/>
      <c r="F28" s="10">
        <v>145</v>
      </c>
      <c r="G28" s="5"/>
      <c r="H28" s="6"/>
      <c r="I28" s="130">
        <f t="shared" si="0"/>
        <v>0</v>
      </c>
      <c r="J28" s="5"/>
      <c r="K28" s="6">
        <v>55872.23</v>
      </c>
      <c r="L28" s="130">
        <f t="shared" si="1"/>
        <v>55872.23</v>
      </c>
    </row>
    <row r="29" spans="1:12" ht="12.75">
      <c r="A29" s="242" t="s">
        <v>9</v>
      </c>
      <c r="B29" s="243"/>
      <c r="C29" s="243"/>
      <c r="D29" s="243"/>
      <c r="E29" s="244"/>
      <c r="F29" s="10">
        <v>146</v>
      </c>
      <c r="G29" s="5">
        <v>37370.11</v>
      </c>
      <c r="H29" s="6">
        <v>4173802.31</v>
      </c>
      <c r="I29" s="130">
        <f t="shared" si="0"/>
        <v>4211172.42</v>
      </c>
      <c r="J29" s="5">
        <v>126797.4</v>
      </c>
      <c r="K29" s="6">
        <v>5031608.06</v>
      </c>
      <c r="L29" s="130">
        <f t="shared" si="1"/>
        <v>5158405.46</v>
      </c>
    </row>
    <row r="30" spans="1:12" ht="12.75">
      <c r="A30" s="245" t="s">
        <v>10</v>
      </c>
      <c r="B30" s="243"/>
      <c r="C30" s="243"/>
      <c r="D30" s="243"/>
      <c r="E30" s="244"/>
      <c r="F30" s="10">
        <v>147</v>
      </c>
      <c r="G30" s="5">
        <v>13990.18</v>
      </c>
      <c r="H30" s="6">
        <v>5023245.15</v>
      </c>
      <c r="I30" s="130">
        <f t="shared" si="0"/>
        <v>5037235.33</v>
      </c>
      <c r="J30" s="5">
        <v>6491.55</v>
      </c>
      <c r="K30" s="6">
        <v>5878033.49</v>
      </c>
      <c r="L30" s="130">
        <f t="shared" si="1"/>
        <v>5884525.04</v>
      </c>
    </row>
    <row r="31" spans="1:12" ht="21.75" customHeight="1">
      <c r="A31" s="245" t="s">
        <v>11</v>
      </c>
      <c r="B31" s="243"/>
      <c r="C31" s="243"/>
      <c r="D31" s="243"/>
      <c r="E31" s="244"/>
      <c r="F31" s="10">
        <v>148</v>
      </c>
      <c r="G31" s="5">
        <v>35513.29</v>
      </c>
      <c r="H31" s="6">
        <v>1288171.64</v>
      </c>
      <c r="I31" s="130">
        <f t="shared" si="0"/>
        <v>1323684.93</v>
      </c>
      <c r="J31" s="5">
        <v>1272.76</v>
      </c>
      <c r="K31" s="6">
        <v>-1440065.34</v>
      </c>
      <c r="L31" s="130">
        <f t="shared" si="1"/>
        <v>-1438792.58</v>
      </c>
    </row>
    <row r="32" spans="1:12" ht="12.75">
      <c r="A32" s="245" t="s">
        <v>12</v>
      </c>
      <c r="B32" s="243"/>
      <c r="C32" s="243"/>
      <c r="D32" s="243"/>
      <c r="E32" s="244"/>
      <c r="F32" s="10">
        <v>149</v>
      </c>
      <c r="G32" s="5">
        <v>53313.38</v>
      </c>
      <c r="H32" s="6">
        <v>6648833.17</v>
      </c>
      <c r="I32" s="130">
        <f t="shared" si="0"/>
        <v>6702146.55</v>
      </c>
      <c r="J32" s="5">
        <v>26293.84</v>
      </c>
      <c r="K32" s="6">
        <v>11078211.86</v>
      </c>
      <c r="L32" s="130">
        <f t="shared" si="1"/>
        <v>11104505.7</v>
      </c>
    </row>
    <row r="33" spans="1:12" ht="12.75">
      <c r="A33" s="245" t="s">
        <v>102</v>
      </c>
      <c r="B33" s="243"/>
      <c r="C33" s="243"/>
      <c r="D33" s="243"/>
      <c r="E33" s="244"/>
      <c r="F33" s="10">
        <v>150</v>
      </c>
      <c r="G33" s="131">
        <f>G34+G38</f>
        <v>-77825869.63000001</v>
      </c>
      <c r="H33" s="132">
        <f>H34+H38</f>
        <v>-281292467.06000006</v>
      </c>
      <c r="I33" s="130">
        <f t="shared" si="0"/>
        <v>-359118336.69000006</v>
      </c>
      <c r="J33" s="131">
        <f>J34+J38</f>
        <v>-59364758.230000004</v>
      </c>
      <c r="K33" s="132">
        <f>K34+K38</f>
        <v>-247315475.03000003</v>
      </c>
      <c r="L33" s="130">
        <f t="shared" si="1"/>
        <v>-306680233.26000005</v>
      </c>
    </row>
    <row r="34" spans="1:12" ht="12.75">
      <c r="A34" s="242" t="s">
        <v>103</v>
      </c>
      <c r="B34" s="243"/>
      <c r="C34" s="243"/>
      <c r="D34" s="243"/>
      <c r="E34" s="244"/>
      <c r="F34" s="10">
        <v>151</v>
      </c>
      <c r="G34" s="131">
        <f>SUM(G35:G37)</f>
        <v>-79830907.9</v>
      </c>
      <c r="H34" s="132">
        <f>SUM(H35:H37)</f>
        <v>-272152593.32000005</v>
      </c>
      <c r="I34" s="130">
        <f t="shared" si="0"/>
        <v>-351983501.22</v>
      </c>
      <c r="J34" s="131">
        <f>SUM(J35:J37)</f>
        <v>-59795178.39</v>
      </c>
      <c r="K34" s="132">
        <f>SUM(K35:K37)</f>
        <v>-269305326.61</v>
      </c>
      <c r="L34" s="130">
        <f t="shared" si="1"/>
        <v>-329100505</v>
      </c>
    </row>
    <row r="35" spans="1:12" ht="12.75">
      <c r="A35" s="242" t="s">
        <v>13</v>
      </c>
      <c r="B35" s="243"/>
      <c r="C35" s="243"/>
      <c r="D35" s="243"/>
      <c r="E35" s="244"/>
      <c r="F35" s="10">
        <v>152</v>
      </c>
      <c r="G35" s="5">
        <v>-79830907.9</v>
      </c>
      <c r="H35" s="6">
        <v>-316024888.72</v>
      </c>
      <c r="I35" s="130">
        <f t="shared" si="0"/>
        <v>-395855796.62</v>
      </c>
      <c r="J35" s="5">
        <v>-59795178.39</v>
      </c>
      <c r="K35" s="6">
        <v>-353844961.33</v>
      </c>
      <c r="L35" s="130">
        <f t="shared" si="1"/>
        <v>-413640139.71999997</v>
      </c>
    </row>
    <row r="36" spans="1:12" ht="12.75">
      <c r="A36" s="242" t="s">
        <v>14</v>
      </c>
      <c r="B36" s="243"/>
      <c r="C36" s="243"/>
      <c r="D36" s="243"/>
      <c r="E36" s="244"/>
      <c r="F36" s="10">
        <v>153</v>
      </c>
      <c r="G36" s="5"/>
      <c r="H36" s="6">
        <v>-35918.8</v>
      </c>
      <c r="I36" s="130">
        <f t="shared" si="0"/>
        <v>-35918.8</v>
      </c>
      <c r="J36" s="5"/>
      <c r="K36" s="6"/>
      <c r="L36" s="130">
        <f t="shared" si="1"/>
        <v>0</v>
      </c>
    </row>
    <row r="37" spans="1:12" ht="12.75">
      <c r="A37" s="242" t="s">
        <v>15</v>
      </c>
      <c r="B37" s="243"/>
      <c r="C37" s="243"/>
      <c r="D37" s="243"/>
      <c r="E37" s="244"/>
      <c r="F37" s="10">
        <v>154</v>
      </c>
      <c r="G37" s="5"/>
      <c r="H37" s="6">
        <v>43908214.2</v>
      </c>
      <c r="I37" s="130">
        <f t="shared" si="0"/>
        <v>43908214.2</v>
      </c>
      <c r="J37" s="5"/>
      <c r="K37" s="6">
        <v>84539634.72</v>
      </c>
      <c r="L37" s="130">
        <f t="shared" si="1"/>
        <v>84539634.72</v>
      </c>
    </row>
    <row r="38" spans="1:12" ht="12.75">
      <c r="A38" s="242" t="s">
        <v>104</v>
      </c>
      <c r="B38" s="243"/>
      <c r="C38" s="243"/>
      <c r="D38" s="243"/>
      <c r="E38" s="244"/>
      <c r="F38" s="10">
        <v>155</v>
      </c>
      <c r="G38" s="131">
        <f>SUM(G39:G41)</f>
        <v>2005038.27</v>
      </c>
      <c r="H38" s="132">
        <f>SUM(H39:H41)</f>
        <v>-9139873.739999995</v>
      </c>
      <c r="I38" s="130">
        <f t="shared" si="0"/>
        <v>-7134835.469999995</v>
      </c>
      <c r="J38" s="131">
        <f>SUM(J39:J41)</f>
        <v>430420.16</v>
      </c>
      <c r="K38" s="132">
        <f>SUM(K39:K41)</f>
        <v>21989851.58</v>
      </c>
      <c r="L38" s="130">
        <f t="shared" si="1"/>
        <v>22420271.74</v>
      </c>
    </row>
    <row r="39" spans="1:12" ht="12.75">
      <c r="A39" s="242" t="s">
        <v>16</v>
      </c>
      <c r="B39" s="243"/>
      <c r="C39" s="243"/>
      <c r="D39" s="243"/>
      <c r="E39" s="244"/>
      <c r="F39" s="10">
        <v>156</v>
      </c>
      <c r="G39" s="5">
        <v>2005038.27</v>
      </c>
      <c r="H39" s="6">
        <v>-94978836.03</v>
      </c>
      <c r="I39" s="130">
        <f t="shared" si="0"/>
        <v>-92973797.76</v>
      </c>
      <c r="J39" s="5">
        <v>430420.16</v>
      </c>
      <c r="K39" s="6">
        <v>106081655.63</v>
      </c>
      <c r="L39" s="130">
        <f t="shared" si="1"/>
        <v>106512075.78999999</v>
      </c>
    </row>
    <row r="40" spans="1:12" ht="12.75">
      <c r="A40" s="242" t="s">
        <v>17</v>
      </c>
      <c r="B40" s="243"/>
      <c r="C40" s="243"/>
      <c r="D40" s="243"/>
      <c r="E40" s="244"/>
      <c r="F40" s="10">
        <v>157</v>
      </c>
      <c r="G40" s="5"/>
      <c r="H40" s="6"/>
      <c r="I40" s="130">
        <f t="shared" si="0"/>
        <v>0</v>
      </c>
      <c r="J40" s="5"/>
      <c r="K40" s="6"/>
      <c r="L40" s="130">
        <f t="shared" si="1"/>
        <v>0</v>
      </c>
    </row>
    <row r="41" spans="1:12" ht="12.75">
      <c r="A41" s="242" t="s">
        <v>18</v>
      </c>
      <c r="B41" s="243"/>
      <c r="C41" s="243"/>
      <c r="D41" s="243"/>
      <c r="E41" s="244"/>
      <c r="F41" s="10">
        <v>158</v>
      </c>
      <c r="G41" s="5"/>
      <c r="H41" s="6">
        <v>85838962.29</v>
      </c>
      <c r="I41" s="130">
        <f t="shared" si="0"/>
        <v>85838962.29</v>
      </c>
      <c r="J41" s="5"/>
      <c r="K41" s="6">
        <v>-84091804.05</v>
      </c>
      <c r="L41" s="130">
        <f t="shared" si="1"/>
        <v>-84091804.05</v>
      </c>
    </row>
    <row r="42" spans="1:12" ht="22.5" customHeight="1">
      <c r="A42" s="245" t="s">
        <v>105</v>
      </c>
      <c r="B42" s="243"/>
      <c r="C42" s="243"/>
      <c r="D42" s="243"/>
      <c r="E42" s="244"/>
      <c r="F42" s="10">
        <v>159</v>
      </c>
      <c r="G42" s="131">
        <f>G43+G46</f>
        <v>-11560585.9</v>
      </c>
      <c r="H42" s="132">
        <f>H43+H46</f>
        <v>0</v>
      </c>
      <c r="I42" s="130">
        <f t="shared" si="0"/>
        <v>-11560585.9</v>
      </c>
      <c r="J42" s="131">
        <f>J43+J46</f>
        <v>-35892213.54</v>
      </c>
      <c r="K42" s="132">
        <f>K43+K46</f>
        <v>0</v>
      </c>
      <c r="L42" s="130">
        <f t="shared" si="1"/>
        <v>-35892213.54</v>
      </c>
    </row>
    <row r="43" spans="1:12" ht="21" customHeight="1">
      <c r="A43" s="242" t="s">
        <v>106</v>
      </c>
      <c r="B43" s="243"/>
      <c r="C43" s="243"/>
      <c r="D43" s="243"/>
      <c r="E43" s="244"/>
      <c r="F43" s="10">
        <v>160</v>
      </c>
      <c r="G43" s="131">
        <f>SUM(G44:G45)</f>
        <v>-11560585.9</v>
      </c>
      <c r="H43" s="132">
        <f>SUM(H44:H45)</f>
        <v>0</v>
      </c>
      <c r="I43" s="130">
        <f t="shared" si="0"/>
        <v>-11560585.9</v>
      </c>
      <c r="J43" s="131">
        <f>SUM(J44:J45)</f>
        <v>-35892213.54</v>
      </c>
      <c r="K43" s="132">
        <f>SUM(K44:K45)</f>
        <v>0</v>
      </c>
      <c r="L43" s="130">
        <f t="shared" si="1"/>
        <v>-35892213.54</v>
      </c>
    </row>
    <row r="44" spans="1:12" ht="12.75">
      <c r="A44" s="242" t="s">
        <v>19</v>
      </c>
      <c r="B44" s="243"/>
      <c r="C44" s="243"/>
      <c r="D44" s="243"/>
      <c r="E44" s="244"/>
      <c r="F44" s="10">
        <v>161</v>
      </c>
      <c r="G44" s="5">
        <v>-11555472.31</v>
      </c>
      <c r="H44" s="6"/>
      <c r="I44" s="130">
        <f t="shared" si="0"/>
        <v>-11555472.31</v>
      </c>
      <c r="J44" s="5">
        <v>-35879801.54</v>
      </c>
      <c r="K44" s="6"/>
      <c r="L44" s="130">
        <f t="shared" si="1"/>
        <v>-35879801.54</v>
      </c>
    </row>
    <row r="45" spans="1:12" ht="12.75">
      <c r="A45" s="242" t="s">
        <v>20</v>
      </c>
      <c r="B45" s="243"/>
      <c r="C45" s="243"/>
      <c r="D45" s="243"/>
      <c r="E45" s="244"/>
      <c r="F45" s="10">
        <v>162</v>
      </c>
      <c r="G45" s="5">
        <v>-5113.59</v>
      </c>
      <c r="H45" s="6"/>
      <c r="I45" s="130">
        <f t="shared" si="0"/>
        <v>-5113.59</v>
      </c>
      <c r="J45" s="5">
        <v>-12412</v>
      </c>
      <c r="K45" s="6"/>
      <c r="L45" s="130">
        <f t="shared" si="1"/>
        <v>-12412</v>
      </c>
    </row>
    <row r="46" spans="1:12" ht="21.75" customHeight="1">
      <c r="A46" s="242" t="s">
        <v>107</v>
      </c>
      <c r="B46" s="243"/>
      <c r="C46" s="243"/>
      <c r="D46" s="243"/>
      <c r="E46" s="244"/>
      <c r="F46" s="10">
        <v>163</v>
      </c>
      <c r="G46" s="131">
        <f>SUM(G47:G49)</f>
        <v>0</v>
      </c>
      <c r="H46" s="132">
        <f>SUM(H47:H49)</f>
        <v>0</v>
      </c>
      <c r="I46" s="130">
        <f t="shared" si="0"/>
        <v>0</v>
      </c>
      <c r="J46" s="131">
        <f>SUM(J47:J49)</f>
        <v>0</v>
      </c>
      <c r="K46" s="132">
        <f>SUM(K47:K49)</f>
        <v>0</v>
      </c>
      <c r="L46" s="130">
        <f t="shared" si="1"/>
        <v>0</v>
      </c>
    </row>
    <row r="47" spans="1:12" ht="12.75">
      <c r="A47" s="242" t="s">
        <v>21</v>
      </c>
      <c r="B47" s="243"/>
      <c r="C47" s="243"/>
      <c r="D47" s="243"/>
      <c r="E47" s="244"/>
      <c r="F47" s="10">
        <v>164</v>
      </c>
      <c r="G47" s="5"/>
      <c r="H47" s="6"/>
      <c r="I47" s="130">
        <f t="shared" si="0"/>
        <v>0</v>
      </c>
      <c r="J47" s="5"/>
      <c r="K47" s="6"/>
      <c r="L47" s="130">
        <f t="shared" si="1"/>
        <v>0</v>
      </c>
    </row>
    <row r="48" spans="1:12" ht="12.75">
      <c r="A48" s="242" t="s">
        <v>22</v>
      </c>
      <c r="B48" s="243"/>
      <c r="C48" s="243"/>
      <c r="D48" s="243"/>
      <c r="E48" s="244"/>
      <c r="F48" s="10">
        <v>165</v>
      </c>
      <c r="G48" s="5"/>
      <c r="H48" s="6"/>
      <c r="I48" s="130">
        <f t="shared" si="0"/>
        <v>0</v>
      </c>
      <c r="J48" s="5"/>
      <c r="K48" s="6"/>
      <c r="L48" s="130">
        <f t="shared" si="1"/>
        <v>0</v>
      </c>
    </row>
    <row r="49" spans="1:12" ht="12.75">
      <c r="A49" s="242" t="s">
        <v>23</v>
      </c>
      <c r="B49" s="243"/>
      <c r="C49" s="243"/>
      <c r="D49" s="243"/>
      <c r="E49" s="244"/>
      <c r="F49" s="10">
        <v>166</v>
      </c>
      <c r="G49" s="5"/>
      <c r="H49" s="6"/>
      <c r="I49" s="130">
        <f t="shared" si="0"/>
        <v>0</v>
      </c>
      <c r="J49" s="5"/>
      <c r="K49" s="6"/>
      <c r="L49" s="130">
        <f t="shared" si="1"/>
        <v>0</v>
      </c>
    </row>
    <row r="50" spans="1:12" ht="21" customHeight="1">
      <c r="A50" s="245" t="s">
        <v>210</v>
      </c>
      <c r="B50" s="243"/>
      <c r="C50" s="243"/>
      <c r="D50" s="243"/>
      <c r="E50" s="244"/>
      <c r="F50" s="10">
        <v>167</v>
      </c>
      <c r="G50" s="131">
        <f>SUM(G51:G53)</f>
        <v>1127374.92</v>
      </c>
      <c r="H50" s="132">
        <f>SUM(H51:H53)</f>
        <v>0</v>
      </c>
      <c r="I50" s="130">
        <f t="shared" si="0"/>
        <v>1127374.92</v>
      </c>
      <c r="J50" s="131">
        <f>SUM(J51:J53)</f>
        <v>870102.83</v>
      </c>
      <c r="K50" s="132">
        <f>SUM(K51:K53)</f>
        <v>0</v>
      </c>
      <c r="L50" s="130">
        <f t="shared" si="1"/>
        <v>870102.83</v>
      </c>
    </row>
    <row r="51" spans="1:12" ht="12.75">
      <c r="A51" s="242" t="s">
        <v>24</v>
      </c>
      <c r="B51" s="243"/>
      <c r="C51" s="243"/>
      <c r="D51" s="243"/>
      <c r="E51" s="244"/>
      <c r="F51" s="10">
        <v>168</v>
      </c>
      <c r="G51" s="5">
        <v>1127374.92</v>
      </c>
      <c r="H51" s="6"/>
      <c r="I51" s="130">
        <f t="shared" si="0"/>
        <v>1127374.92</v>
      </c>
      <c r="J51" s="5">
        <v>870102.83</v>
      </c>
      <c r="K51" s="6"/>
      <c r="L51" s="130">
        <f t="shared" si="1"/>
        <v>870102.83</v>
      </c>
    </row>
    <row r="52" spans="1:12" ht="12.75">
      <c r="A52" s="242" t="s">
        <v>25</v>
      </c>
      <c r="B52" s="243"/>
      <c r="C52" s="243"/>
      <c r="D52" s="243"/>
      <c r="E52" s="244"/>
      <c r="F52" s="10">
        <v>169</v>
      </c>
      <c r="G52" s="5"/>
      <c r="H52" s="6"/>
      <c r="I52" s="130">
        <f t="shared" si="0"/>
        <v>0</v>
      </c>
      <c r="J52" s="5"/>
      <c r="K52" s="6"/>
      <c r="L52" s="130">
        <f t="shared" si="1"/>
        <v>0</v>
      </c>
    </row>
    <row r="53" spans="1:12" ht="12.75">
      <c r="A53" s="242" t="s">
        <v>26</v>
      </c>
      <c r="B53" s="243"/>
      <c r="C53" s="243"/>
      <c r="D53" s="243"/>
      <c r="E53" s="244"/>
      <c r="F53" s="10">
        <v>170</v>
      </c>
      <c r="G53" s="5"/>
      <c r="H53" s="6"/>
      <c r="I53" s="130">
        <f t="shared" si="0"/>
        <v>0</v>
      </c>
      <c r="J53" s="5"/>
      <c r="K53" s="6"/>
      <c r="L53" s="130">
        <f t="shared" si="1"/>
        <v>0</v>
      </c>
    </row>
    <row r="54" spans="1:12" ht="21" customHeight="1">
      <c r="A54" s="245" t="s">
        <v>108</v>
      </c>
      <c r="B54" s="243"/>
      <c r="C54" s="243"/>
      <c r="D54" s="243"/>
      <c r="E54" s="244"/>
      <c r="F54" s="10">
        <v>171</v>
      </c>
      <c r="G54" s="131">
        <f>SUM(G55:G56)</f>
        <v>0</v>
      </c>
      <c r="H54" s="132">
        <f>SUM(H55:H56)</f>
        <v>0</v>
      </c>
      <c r="I54" s="130">
        <f t="shared" si="0"/>
        <v>0</v>
      </c>
      <c r="J54" s="131">
        <f>SUM(J55:J56)</f>
        <v>0</v>
      </c>
      <c r="K54" s="132">
        <f>SUM(K55:K56)</f>
        <v>0</v>
      </c>
      <c r="L54" s="130">
        <f t="shared" si="1"/>
        <v>0</v>
      </c>
    </row>
    <row r="55" spans="1:12" ht="12.75">
      <c r="A55" s="242" t="s">
        <v>27</v>
      </c>
      <c r="B55" s="243"/>
      <c r="C55" s="243"/>
      <c r="D55" s="243"/>
      <c r="E55" s="244"/>
      <c r="F55" s="10">
        <v>172</v>
      </c>
      <c r="G55" s="5"/>
      <c r="H55" s="6"/>
      <c r="I55" s="130">
        <f t="shared" si="0"/>
        <v>0</v>
      </c>
      <c r="J55" s="5"/>
      <c r="K55" s="6"/>
      <c r="L55" s="130">
        <f t="shared" si="1"/>
        <v>0</v>
      </c>
    </row>
    <row r="56" spans="1:12" ht="12.75">
      <c r="A56" s="242" t="s">
        <v>28</v>
      </c>
      <c r="B56" s="243"/>
      <c r="C56" s="243"/>
      <c r="D56" s="243"/>
      <c r="E56" s="244"/>
      <c r="F56" s="10">
        <v>173</v>
      </c>
      <c r="G56" s="5"/>
      <c r="H56" s="6"/>
      <c r="I56" s="130">
        <f t="shared" si="0"/>
        <v>0</v>
      </c>
      <c r="J56" s="5"/>
      <c r="K56" s="6"/>
      <c r="L56" s="130">
        <f t="shared" si="1"/>
        <v>0</v>
      </c>
    </row>
    <row r="57" spans="1:12" ht="21" customHeight="1">
      <c r="A57" s="245" t="s">
        <v>109</v>
      </c>
      <c r="B57" s="243"/>
      <c r="C57" s="243"/>
      <c r="D57" s="243"/>
      <c r="E57" s="244"/>
      <c r="F57" s="10">
        <v>174</v>
      </c>
      <c r="G57" s="131">
        <f>G58+G62</f>
        <v>-20527472.6</v>
      </c>
      <c r="H57" s="132">
        <f>H58+H62</f>
        <v>-227834453.82</v>
      </c>
      <c r="I57" s="130">
        <f t="shared" si="0"/>
        <v>-248361926.42</v>
      </c>
      <c r="J57" s="131">
        <f>J58+J62</f>
        <v>-10877207.459999999</v>
      </c>
      <c r="K57" s="132">
        <f>K58+K62</f>
        <v>-207209102.93</v>
      </c>
      <c r="L57" s="130">
        <f t="shared" si="1"/>
        <v>-218086310.39000002</v>
      </c>
    </row>
    <row r="58" spans="1:12" ht="12.75">
      <c r="A58" s="242" t="s">
        <v>110</v>
      </c>
      <c r="B58" s="243"/>
      <c r="C58" s="243"/>
      <c r="D58" s="243"/>
      <c r="E58" s="244"/>
      <c r="F58" s="10">
        <v>175</v>
      </c>
      <c r="G58" s="131">
        <f>SUM(G59:G61)</f>
        <v>-5934197.970000001</v>
      </c>
      <c r="H58" s="132">
        <f>SUM(H59:H61)</f>
        <v>-52049860</v>
      </c>
      <c r="I58" s="130">
        <f t="shared" si="0"/>
        <v>-57984057.97</v>
      </c>
      <c r="J58" s="131">
        <f>SUM(J59:J61)</f>
        <v>-5302014.88</v>
      </c>
      <c r="K58" s="132">
        <f>SUM(K59:K61)</f>
        <v>-52677095.349999994</v>
      </c>
      <c r="L58" s="130">
        <f t="shared" si="1"/>
        <v>-57979110.23</v>
      </c>
    </row>
    <row r="59" spans="1:12" ht="12.75">
      <c r="A59" s="242" t="s">
        <v>29</v>
      </c>
      <c r="B59" s="243"/>
      <c r="C59" s="243"/>
      <c r="D59" s="243"/>
      <c r="E59" s="244"/>
      <c r="F59" s="10">
        <v>176</v>
      </c>
      <c r="G59" s="5">
        <v>-4291797.57</v>
      </c>
      <c r="H59" s="6">
        <v>-38721797.95</v>
      </c>
      <c r="I59" s="130">
        <f t="shared" si="0"/>
        <v>-43013595.52</v>
      </c>
      <c r="J59" s="5">
        <v>-3725396.89</v>
      </c>
      <c r="K59" s="6">
        <v>-40323923.12</v>
      </c>
      <c r="L59" s="130">
        <f t="shared" si="1"/>
        <v>-44049320.01</v>
      </c>
    </row>
    <row r="60" spans="1:12" ht="12.75">
      <c r="A60" s="242" t="s">
        <v>30</v>
      </c>
      <c r="B60" s="243"/>
      <c r="C60" s="243"/>
      <c r="D60" s="243"/>
      <c r="E60" s="244"/>
      <c r="F60" s="10">
        <v>177</v>
      </c>
      <c r="G60" s="5">
        <v>-1642400.4</v>
      </c>
      <c r="H60" s="6">
        <v>-13328062.05</v>
      </c>
      <c r="I60" s="130">
        <f t="shared" si="0"/>
        <v>-14970462.450000001</v>
      </c>
      <c r="J60" s="5">
        <v>-1576617.99</v>
      </c>
      <c r="K60" s="6">
        <v>-12353172.23</v>
      </c>
      <c r="L60" s="130">
        <f t="shared" si="1"/>
        <v>-13929790.22</v>
      </c>
    </row>
    <row r="61" spans="1:12" ht="12.75">
      <c r="A61" s="242" t="s">
        <v>31</v>
      </c>
      <c r="B61" s="243"/>
      <c r="C61" s="243"/>
      <c r="D61" s="243"/>
      <c r="E61" s="244"/>
      <c r="F61" s="10">
        <v>178</v>
      </c>
      <c r="G61" s="5"/>
      <c r="H61" s="6"/>
      <c r="I61" s="130">
        <f t="shared" si="0"/>
        <v>0</v>
      </c>
      <c r="J61" s="5"/>
      <c r="K61" s="6"/>
      <c r="L61" s="130">
        <f t="shared" si="1"/>
        <v>0</v>
      </c>
    </row>
    <row r="62" spans="1:12" ht="24" customHeight="1">
      <c r="A62" s="242" t="s">
        <v>111</v>
      </c>
      <c r="B62" s="243"/>
      <c r="C62" s="243"/>
      <c r="D62" s="243"/>
      <c r="E62" s="244"/>
      <c r="F62" s="10">
        <v>179</v>
      </c>
      <c r="G62" s="131">
        <f>SUM(G63:G65)</f>
        <v>-14593274.63</v>
      </c>
      <c r="H62" s="132">
        <f>SUM(H63:H65)</f>
        <v>-175784593.82</v>
      </c>
      <c r="I62" s="130">
        <f t="shared" si="0"/>
        <v>-190377868.45</v>
      </c>
      <c r="J62" s="131">
        <f>SUM(J63:J65)</f>
        <v>-5575192.579999999</v>
      </c>
      <c r="K62" s="132">
        <f>SUM(K63:K65)</f>
        <v>-154532007.58</v>
      </c>
      <c r="L62" s="130">
        <f t="shared" si="1"/>
        <v>-160107200.16000003</v>
      </c>
    </row>
    <row r="63" spans="1:12" ht="12.75">
      <c r="A63" s="242" t="s">
        <v>32</v>
      </c>
      <c r="B63" s="243"/>
      <c r="C63" s="243"/>
      <c r="D63" s="243"/>
      <c r="E63" s="244"/>
      <c r="F63" s="10">
        <v>180</v>
      </c>
      <c r="G63" s="5">
        <v>-396889.43</v>
      </c>
      <c r="H63" s="6">
        <v>-11210825.09</v>
      </c>
      <c r="I63" s="130">
        <f t="shared" si="0"/>
        <v>-11607714.52</v>
      </c>
      <c r="J63" s="5">
        <v>-434257.11</v>
      </c>
      <c r="K63" s="6">
        <v>-11570664.32</v>
      </c>
      <c r="L63" s="130">
        <f t="shared" si="1"/>
        <v>-12004921.43</v>
      </c>
    </row>
    <row r="64" spans="1:12" ht="12.75">
      <c r="A64" s="242" t="s">
        <v>47</v>
      </c>
      <c r="B64" s="243"/>
      <c r="C64" s="243"/>
      <c r="D64" s="243"/>
      <c r="E64" s="244"/>
      <c r="F64" s="10">
        <v>181</v>
      </c>
      <c r="G64" s="5">
        <v>-10347483.3</v>
      </c>
      <c r="H64" s="6">
        <v>-81501980.21</v>
      </c>
      <c r="I64" s="130">
        <f t="shared" si="0"/>
        <v>-91849463.50999999</v>
      </c>
      <c r="J64" s="5">
        <v>-10352252.92</v>
      </c>
      <c r="K64" s="6">
        <v>-79499471.05</v>
      </c>
      <c r="L64" s="130">
        <f t="shared" si="1"/>
        <v>-89851723.97</v>
      </c>
    </row>
    <row r="65" spans="1:12" ht="12.75">
      <c r="A65" s="242" t="s">
        <v>48</v>
      </c>
      <c r="B65" s="243"/>
      <c r="C65" s="243"/>
      <c r="D65" s="243"/>
      <c r="E65" s="244"/>
      <c r="F65" s="10">
        <v>182</v>
      </c>
      <c r="G65" s="5">
        <v>-3848901.9</v>
      </c>
      <c r="H65" s="6">
        <v>-83071788.52</v>
      </c>
      <c r="I65" s="130">
        <f t="shared" si="0"/>
        <v>-86920690.42</v>
      </c>
      <c r="J65" s="5">
        <v>5211317.45</v>
      </c>
      <c r="K65" s="6">
        <v>-63461872.21</v>
      </c>
      <c r="L65" s="130">
        <f t="shared" si="1"/>
        <v>-58250554.76</v>
      </c>
    </row>
    <row r="66" spans="1:12" ht="12.75">
      <c r="A66" s="245" t="s">
        <v>112</v>
      </c>
      <c r="B66" s="243"/>
      <c r="C66" s="243"/>
      <c r="D66" s="243"/>
      <c r="E66" s="244"/>
      <c r="F66" s="10">
        <v>183</v>
      </c>
      <c r="G66" s="131">
        <f>SUM(G67:G73)</f>
        <v>-1721603.96</v>
      </c>
      <c r="H66" s="132">
        <f>SUM(H67:H73)</f>
        <v>-19387555.580000002</v>
      </c>
      <c r="I66" s="130">
        <f t="shared" si="0"/>
        <v>-21109159.540000003</v>
      </c>
      <c r="J66" s="131">
        <f>SUM(J67:J73)</f>
        <v>-11902268.629999999</v>
      </c>
      <c r="K66" s="132">
        <f>SUM(K67:K73)</f>
        <v>-55744310.33</v>
      </c>
      <c r="L66" s="130">
        <f t="shared" si="1"/>
        <v>-67646578.96</v>
      </c>
    </row>
    <row r="67" spans="1:12" ht="21" customHeight="1">
      <c r="A67" s="242" t="s">
        <v>221</v>
      </c>
      <c r="B67" s="243"/>
      <c r="C67" s="243"/>
      <c r="D67" s="243"/>
      <c r="E67" s="244"/>
      <c r="F67" s="10">
        <v>184</v>
      </c>
      <c r="G67" s="5"/>
      <c r="H67" s="6"/>
      <c r="I67" s="130">
        <f t="shared" si="0"/>
        <v>0</v>
      </c>
      <c r="J67" s="5"/>
      <c r="K67" s="6"/>
      <c r="L67" s="130">
        <f t="shared" si="1"/>
        <v>0</v>
      </c>
    </row>
    <row r="68" spans="1:12" ht="12.75">
      <c r="A68" s="242" t="s">
        <v>49</v>
      </c>
      <c r="B68" s="243"/>
      <c r="C68" s="243"/>
      <c r="D68" s="243"/>
      <c r="E68" s="244"/>
      <c r="F68" s="10">
        <v>185</v>
      </c>
      <c r="G68" s="5"/>
      <c r="H68" s="6"/>
      <c r="I68" s="130">
        <f t="shared" si="0"/>
        <v>0</v>
      </c>
      <c r="J68" s="5"/>
      <c r="K68" s="6"/>
      <c r="L68" s="130">
        <f t="shared" si="1"/>
        <v>0</v>
      </c>
    </row>
    <row r="69" spans="1:12" ht="12.75">
      <c r="A69" s="242" t="s">
        <v>206</v>
      </c>
      <c r="B69" s="243"/>
      <c r="C69" s="243"/>
      <c r="D69" s="243"/>
      <c r="E69" s="244"/>
      <c r="F69" s="10">
        <v>186</v>
      </c>
      <c r="G69" s="5"/>
      <c r="H69" s="6">
        <v>-1483200</v>
      </c>
      <c r="I69" s="130">
        <f t="shared" si="0"/>
        <v>-1483200</v>
      </c>
      <c r="J69" s="5">
        <v>-10624798</v>
      </c>
      <c r="K69" s="6">
        <v>-27382762.43</v>
      </c>
      <c r="L69" s="130">
        <f t="shared" si="1"/>
        <v>-38007560.43</v>
      </c>
    </row>
    <row r="70" spans="1:12" ht="23.25" customHeight="1">
      <c r="A70" s="242" t="s">
        <v>254</v>
      </c>
      <c r="B70" s="243"/>
      <c r="C70" s="243"/>
      <c r="D70" s="243"/>
      <c r="E70" s="244"/>
      <c r="F70" s="10">
        <v>187</v>
      </c>
      <c r="G70" s="5"/>
      <c r="H70" s="6">
        <v>-19546.48</v>
      </c>
      <c r="I70" s="130">
        <f t="shared" si="0"/>
        <v>-19546.48</v>
      </c>
      <c r="J70" s="5">
        <v>-2917028.51</v>
      </c>
      <c r="K70" s="6">
        <v>-338103.08</v>
      </c>
      <c r="L70" s="130">
        <f t="shared" si="1"/>
        <v>-3255131.59</v>
      </c>
    </row>
    <row r="71" spans="1:12" ht="19.5" customHeight="1">
      <c r="A71" s="242" t="s">
        <v>255</v>
      </c>
      <c r="B71" s="243"/>
      <c r="C71" s="243"/>
      <c r="D71" s="243"/>
      <c r="E71" s="244"/>
      <c r="F71" s="10">
        <v>188</v>
      </c>
      <c r="G71" s="5">
        <v>-325015.54</v>
      </c>
      <c r="H71" s="6">
        <v>-394340.57</v>
      </c>
      <c r="I71" s="130">
        <f t="shared" si="0"/>
        <v>-719356.11</v>
      </c>
      <c r="J71" s="5">
        <v>-198648.9</v>
      </c>
      <c r="K71" s="6">
        <v>-284601.75</v>
      </c>
      <c r="L71" s="130">
        <f t="shared" si="1"/>
        <v>-483250.65</v>
      </c>
    </row>
    <row r="72" spans="1:12" ht="12.75">
      <c r="A72" s="242" t="s">
        <v>257</v>
      </c>
      <c r="B72" s="243"/>
      <c r="C72" s="243"/>
      <c r="D72" s="243"/>
      <c r="E72" s="244"/>
      <c r="F72" s="10">
        <v>189</v>
      </c>
      <c r="G72" s="5">
        <v>-1261128.56</v>
      </c>
      <c r="H72" s="6">
        <v>-1061481.06</v>
      </c>
      <c r="I72" s="130">
        <f aca="true" t="shared" si="2" ref="I72:I99">G72+H72</f>
        <v>-2322609.62</v>
      </c>
      <c r="J72" s="5">
        <v>1954257.3</v>
      </c>
      <c r="K72" s="6">
        <v>2600907.49</v>
      </c>
      <c r="L72" s="130">
        <f aca="true" t="shared" si="3" ref="L72:L99">J72+K72</f>
        <v>4555164.79</v>
      </c>
    </row>
    <row r="73" spans="1:12" ht="12.75">
      <c r="A73" s="242" t="s">
        <v>256</v>
      </c>
      <c r="B73" s="243"/>
      <c r="C73" s="243"/>
      <c r="D73" s="243"/>
      <c r="E73" s="244"/>
      <c r="F73" s="10">
        <v>190</v>
      </c>
      <c r="G73" s="5">
        <v>-135459.86</v>
      </c>
      <c r="H73" s="6">
        <v>-16428987.47</v>
      </c>
      <c r="I73" s="130">
        <f t="shared" si="2"/>
        <v>-16564447.33</v>
      </c>
      <c r="J73" s="5">
        <v>-116050.52</v>
      </c>
      <c r="K73" s="6">
        <v>-30339750.56</v>
      </c>
      <c r="L73" s="130">
        <f t="shared" si="3"/>
        <v>-30455801.08</v>
      </c>
    </row>
    <row r="74" spans="1:12" ht="24.75" customHeight="1">
      <c r="A74" s="245" t="s">
        <v>113</v>
      </c>
      <c r="B74" s="243"/>
      <c r="C74" s="243"/>
      <c r="D74" s="243"/>
      <c r="E74" s="244"/>
      <c r="F74" s="10">
        <v>191</v>
      </c>
      <c r="G74" s="131">
        <f>SUM(G75:G76)</f>
        <v>-22832.11</v>
      </c>
      <c r="H74" s="132">
        <f>SUM(H75:H76)</f>
        <v>-18709988.53</v>
      </c>
      <c r="I74" s="130">
        <f t="shared" si="2"/>
        <v>-18732820.64</v>
      </c>
      <c r="J74" s="131">
        <f>SUM(J75:J76)</f>
        <v>-50172.49</v>
      </c>
      <c r="K74" s="132">
        <f>SUM(K75:K76)</f>
        <v>-17693971.52</v>
      </c>
      <c r="L74" s="130">
        <f t="shared" si="3"/>
        <v>-17744144.009999998</v>
      </c>
    </row>
    <row r="75" spans="1:12" ht="12.75">
      <c r="A75" s="242" t="s">
        <v>50</v>
      </c>
      <c r="B75" s="243"/>
      <c r="C75" s="243"/>
      <c r="D75" s="243"/>
      <c r="E75" s="244"/>
      <c r="F75" s="10">
        <v>192</v>
      </c>
      <c r="G75" s="5"/>
      <c r="H75" s="6"/>
      <c r="I75" s="130">
        <f t="shared" si="2"/>
        <v>0</v>
      </c>
      <c r="J75" s="5"/>
      <c r="K75" s="6"/>
      <c r="L75" s="130">
        <f t="shared" si="3"/>
        <v>0</v>
      </c>
    </row>
    <row r="76" spans="1:12" ht="12.75">
      <c r="A76" s="242" t="s">
        <v>51</v>
      </c>
      <c r="B76" s="243"/>
      <c r="C76" s="243"/>
      <c r="D76" s="243"/>
      <c r="E76" s="244"/>
      <c r="F76" s="10">
        <v>193</v>
      </c>
      <c r="G76" s="5">
        <v>-22832.11</v>
      </c>
      <c r="H76" s="6">
        <v>-18709988.53</v>
      </c>
      <c r="I76" s="130">
        <f t="shared" si="2"/>
        <v>-18732820.64</v>
      </c>
      <c r="J76" s="5">
        <v>-50172.49</v>
      </c>
      <c r="K76" s="6">
        <v>-17693971.52</v>
      </c>
      <c r="L76" s="130">
        <f t="shared" si="3"/>
        <v>-17744144.009999998</v>
      </c>
    </row>
    <row r="77" spans="1:12" ht="12.75">
      <c r="A77" s="245" t="s">
        <v>59</v>
      </c>
      <c r="B77" s="243"/>
      <c r="C77" s="243"/>
      <c r="D77" s="243"/>
      <c r="E77" s="244"/>
      <c r="F77" s="10">
        <v>194</v>
      </c>
      <c r="G77" s="5"/>
      <c r="H77" s="6">
        <v>-444297.45</v>
      </c>
      <c r="I77" s="130">
        <f t="shared" si="2"/>
        <v>-444297.45</v>
      </c>
      <c r="J77" s="5"/>
      <c r="K77" s="6">
        <v>-32346.46</v>
      </c>
      <c r="L77" s="130">
        <f t="shared" si="3"/>
        <v>-32346.46</v>
      </c>
    </row>
    <row r="78" spans="1:12" ht="48" customHeight="1">
      <c r="A78" s="245" t="s">
        <v>365</v>
      </c>
      <c r="B78" s="243"/>
      <c r="C78" s="243"/>
      <c r="D78" s="243"/>
      <c r="E78" s="244"/>
      <c r="F78" s="10">
        <v>195</v>
      </c>
      <c r="G78" s="131">
        <f>G7+G16+G30+G31+G32+G33+G42+G50+G54+G57+G66+G74+G77</f>
        <v>-3348249.1600000183</v>
      </c>
      <c r="H78" s="132">
        <f>H7+H16+H30+H31+H32+H33+H42+H50+H54+H57+H66+H74+H77</f>
        <v>29558903.229999904</v>
      </c>
      <c r="I78" s="130">
        <f t="shared" si="2"/>
        <v>26210654.069999885</v>
      </c>
      <c r="J78" s="131">
        <f>J7+J16+J30+J31+J32+J33+J42+J50+J54+J57+J66+J74+J77</f>
        <v>-3943661.3699999973</v>
      </c>
      <c r="K78" s="132">
        <f>K7+K16+K30+K31+K32+K33+K42+K50+K54+K57+K66+K74+K77</f>
        <v>42372097.23999996</v>
      </c>
      <c r="L78" s="130">
        <f t="shared" si="3"/>
        <v>38428435.86999996</v>
      </c>
    </row>
    <row r="79" spans="1:12" ht="12.75">
      <c r="A79" s="245" t="s">
        <v>114</v>
      </c>
      <c r="B79" s="243"/>
      <c r="C79" s="243"/>
      <c r="D79" s="243"/>
      <c r="E79" s="244"/>
      <c r="F79" s="10">
        <v>196</v>
      </c>
      <c r="G79" s="131">
        <f>SUM(G80:G81)</f>
        <v>669649.93</v>
      </c>
      <c r="H79" s="132">
        <f>SUM(H80:H81)</f>
        <v>-5911780.64</v>
      </c>
      <c r="I79" s="130">
        <f t="shared" si="2"/>
        <v>-5242130.71</v>
      </c>
      <c r="J79" s="131">
        <f>SUM(J80:J81)</f>
        <v>788732.31</v>
      </c>
      <c r="K79" s="132">
        <f>SUM(K80:K81)</f>
        <v>-8474419.46</v>
      </c>
      <c r="L79" s="130">
        <f t="shared" si="3"/>
        <v>-7685687.15</v>
      </c>
    </row>
    <row r="80" spans="1:12" ht="12.75">
      <c r="A80" s="242" t="s">
        <v>52</v>
      </c>
      <c r="B80" s="243"/>
      <c r="C80" s="243"/>
      <c r="D80" s="243"/>
      <c r="E80" s="244"/>
      <c r="F80" s="10">
        <v>197</v>
      </c>
      <c r="G80" s="5">
        <v>669649.93</v>
      </c>
      <c r="H80" s="6">
        <v>-5911780.64</v>
      </c>
      <c r="I80" s="130">
        <f t="shared" si="2"/>
        <v>-5242130.71</v>
      </c>
      <c r="J80" s="5">
        <v>788732.31</v>
      </c>
      <c r="K80" s="6">
        <v>-8474419.46</v>
      </c>
      <c r="L80" s="130">
        <f t="shared" si="3"/>
        <v>-7685687.15</v>
      </c>
    </row>
    <row r="81" spans="1:12" ht="12.75">
      <c r="A81" s="242" t="s">
        <v>53</v>
      </c>
      <c r="B81" s="243"/>
      <c r="C81" s="243"/>
      <c r="D81" s="243"/>
      <c r="E81" s="244"/>
      <c r="F81" s="10">
        <v>198</v>
      </c>
      <c r="G81" s="5"/>
      <c r="H81" s="6"/>
      <c r="I81" s="130">
        <f t="shared" si="2"/>
        <v>0</v>
      </c>
      <c r="J81" s="5"/>
      <c r="K81" s="6"/>
      <c r="L81" s="130">
        <f t="shared" si="3"/>
        <v>0</v>
      </c>
    </row>
    <row r="82" spans="1:12" ht="21" customHeight="1">
      <c r="A82" s="245" t="s">
        <v>208</v>
      </c>
      <c r="B82" s="243"/>
      <c r="C82" s="243"/>
      <c r="D82" s="243"/>
      <c r="E82" s="244"/>
      <c r="F82" s="10">
        <v>199</v>
      </c>
      <c r="G82" s="131">
        <f>G78+G79</f>
        <v>-2678599.230000018</v>
      </c>
      <c r="H82" s="132">
        <f>H78+H79</f>
        <v>23647122.589999903</v>
      </c>
      <c r="I82" s="130">
        <f t="shared" si="2"/>
        <v>20968523.359999884</v>
      </c>
      <c r="J82" s="131">
        <f>J78+J79</f>
        <v>-3154929.0599999973</v>
      </c>
      <c r="K82" s="132">
        <f>K78+K79</f>
        <v>33897677.77999996</v>
      </c>
      <c r="L82" s="130">
        <f>J82+K82</f>
        <v>30742748.719999958</v>
      </c>
    </row>
    <row r="83" spans="1:12" ht="12.75">
      <c r="A83" s="245" t="s">
        <v>258</v>
      </c>
      <c r="B83" s="246"/>
      <c r="C83" s="246"/>
      <c r="D83" s="246"/>
      <c r="E83" s="254"/>
      <c r="F83" s="10">
        <v>200</v>
      </c>
      <c r="G83" s="5"/>
      <c r="H83" s="6"/>
      <c r="I83" s="130">
        <f t="shared" si="2"/>
        <v>0</v>
      </c>
      <c r="J83" s="5"/>
      <c r="K83" s="6"/>
      <c r="L83" s="130">
        <f t="shared" si="3"/>
        <v>0</v>
      </c>
    </row>
    <row r="84" spans="1:12" ht="12.75">
      <c r="A84" s="245" t="s">
        <v>259</v>
      </c>
      <c r="B84" s="246"/>
      <c r="C84" s="246"/>
      <c r="D84" s="246"/>
      <c r="E84" s="254"/>
      <c r="F84" s="10">
        <v>201</v>
      </c>
      <c r="G84" s="5"/>
      <c r="H84" s="6"/>
      <c r="I84" s="130">
        <f t="shared" si="2"/>
        <v>0</v>
      </c>
      <c r="J84" s="5"/>
      <c r="K84" s="6"/>
      <c r="L84" s="130">
        <f t="shared" si="3"/>
        <v>0</v>
      </c>
    </row>
    <row r="85" spans="1:12" ht="12.75">
      <c r="A85" s="245" t="s">
        <v>264</v>
      </c>
      <c r="B85" s="246"/>
      <c r="C85" s="246"/>
      <c r="D85" s="246"/>
      <c r="E85" s="246"/>
      <c r="F85" s="10">
        <v>202</v>
      </c>
      <c r="G85" s="5">
        <f>G7+G16+G30+G31+G32</f>
        <v>107182740.11999999</v>
      </c>
      <c r="H85" s="5">
        <f>H7+H16+H30+H31+H32</f>
        <v>577227665.67</v>
      </c>
      <c r="I85" s="136">
        <f t="shared" si="2"/>
        <v>684410405.79</v>
      </c>
      <c r="J85" s="5">
        <f>J7+J16+J30+J31+J32</f>
        <v>113272856.15</v>
      </c>
      <c r="K85" s="5">
        <f>K7+K16+K30+K31+K32</f>
        <v>570367303.51</v>
      </c>
      <c r="L85" s="136">
        <f t="shared" si="3"/>
        <v>683640159.66</v>
      </c>
    </row>
    <row r="86" spans="1:12" ht="12.75">
      <c r="A86" s="245" t="s">
        <v>265</v>
      </c>
      <c r="B86" s="246"/>
      <c r="C86" s="246"/>
      <c r="D86" s="246"/>
      <c r="E86" s="246"/>
      <c r="F86" s="10">
        <v>203</v>
      </c>
      <c r="G86" s="5">
        <f>G33+G42+G50+G54+G57+G66+G74+G77+G80</f>
        <v>-109861339.35</v>
      </c>
      <c r="H86" s="5">
        <f>H33+H42+H50+H54+H57+H66+H74+H77+H80</f>
        <v>-553580543.08</v>
      </c>
      <c r="I86" s="136">
        <f t="shared" si="2"/>
        <v>-663441882.4300001</v>
      </c>
      <c r="J86" s="5">
        <f>J33+J42+J50+J54+J57+J66+J74+J77+J80</f>
        <v>-116427785.21</v>
      </c>
      <c r="K86" s="5">
        <f>K33+K42+K50+K54+K57+K66+K74+K77+K80</f>
        <v>-536469625.72999996</v>
      </c>
      <c r="L86" s="136">
        <f t="shared" si="3"/>
        <v>-652897410.9399999</v>
      </c>
    </row>
    <row r="87" spans="1:12" ht="12.75">
      <c r="A87" s="245" t="s">
        <v>209</v>
      </c>
      <c r="B87" s="243"/>
      <c r="C87" s="243"/>
      <c r="D87" s="243"/>
      <c r="E87" s="243"/>
      <c r="F87" s="10">
        <v>204</v>
      </c>
      <c r="G87" s="131">
        <f>SUM(G88:G94)-G95</f>
        <v>-5007059.52</v>
      </c>
      <c r="H87" s="132">
        <f>SUM(H88:H94)-H95</f>
        <v>-26035600.23</v>
      </c>
      <c r="I87" s="130">
        <f t="shared" si="2"/>
        <v>-31042659.75</v>
      </c>
      <c r="J87" s="131">
        <f>SUM(J88:J94)-J95</f>
        <v>4129117.07</v>
      </c>
      <c r="K87" s="132">
        <f>SUM(K88:K94)-K95</f>
        <v>-13489946.17</v>
      </c>
      <c r="L87" s="130">
        <f t="shared" si="3"/>
        <v>-9360829.1</v>
      </c>
    </row>
    <row r="88" spans="1:12" ht="19.5" customHeight="1">
      <c r="A88" s="242" t="s">
        <v>266</v>
      </c>
      <c r="B88" s="243"/>
      <c r="C88" s="243"/>
      <c r="D88" s="243"/>
      <c r="E88" s="243"/>
      <c r="F88" s="10">
        <v>205</v>
      </c>
      <c r="G88" s="5"/>
      <c r="H88" s="6"/>
      <c r="I88" s="130">
        <f t="shared" si="2"/>
        <v>0</v>
      </c>
      <c r="J88" s="5"/>
      <c r="K88" s="6"/>
      <c r="L88" s="130">
        <f t="shared" si="3"/>
        <v>0</v>
      </c>
    </row>
    <row r="89" spans="1:12" ht="23.25" customHeight="1">
      <c r="A89" s="242" t="s">
        <v>267</v>
      </c>
      <c r="B89" s="243"/>
      <c r="C89" s="243"/>
      <c r="D89" s="243"/>
      <c r="E89" s="243"/>
      <c r="F89" s="10">
        <v>206</v>
      </c>
      <c r="G89" s="5">
        <v>-5007059.52</v>
      </c>
      <c r="H89" s="6">
        <v>-24102555.19</v>
      </c>
      <c r="I89" s="130">
        <f t="shared" si="2"/>
        <v>-29109614.71</v>
      </c>
      <c r="J89" s="5">
        <v>4129117.07</v>
      </c>
      <c r="K89" s="6">
        <v>-12152439.06</v>
      </c>
      <c r="L89" s="130">
        <f t="shared" si="3"/>
        <v>-8023321.99</v>
      </c>
    </row>
    <row r="90" spans="1:12" ht="21.75" customHeight="1">
      <c r="A90" s="242" t="s">
        <v>268</v>
      </c>
      <c r="B90" s="243"/>
      <c r="C90" s="243"/>
      <c r="D90" s="243"/>
      <c r="E90" s="243"/>
      <c r="F90" s="10">
        <v>207</v>
      </c>
      <c r="G90" s="5"/>
      <c r="H90" s="6">
        <v>-1933045.04</v>
      </c>
      <c r="I90" s="130">
        <f t="shared" si="2"/>
        <v>-1933045.04</v>
      </c>
      <c r="J90" s="5"/>
      <c r="K90" s="6">
        <v>-1337507.11</v>
      </c>
      <c r="L90" s="130">
        <f t="shared" si="3"/>
        <v>-1337507.11</v>
      </c>
    </row>
    <row r="91" spans="1:12" ht="21" customHeight="1">
      <c r="A91" s="242" t="s">
        <v>269</v>
      </c>
      <c r="B91" s="243"/>
      <c r="C91" s="243"/>
      <c r="D91" s="243"/>
      <c r="E91" s="243"/>
      <c r="F91" s="10">
        <v>208</v>
      </c>
      <c r="G91" s="5"/>
      <c r="H91" s="6"/>
      <c r="I91" s="130">
        <f t="shared" si="2"/>
        <v>0</v>
      </c>
      <c r="J91" s="5"/>
      <c r="K91" s="6"/>
      <c r="L91" s="130">
        <f t="shared" si="3"/>
        <v>0</v>
      </c>
    </row>
    <row r="92" spans="1:12" ht="12.75">
      <c r="A92" s="242" t="s">
        <v>270</v>
      </c>
      <c r="B92" s="243"/>
      <c r="C92" s="243"/>
      <c r="D92" s="243"/>
      <c r="E92" s="243"/>
      <c r="F92" s="10">
        <v>209</v>
      </c>
      <c r="G92" s="5"/>
      <c r="H92" s="6"/>
      <c r="I92" s="130">
        <f t="shared" si="2"/>
        <v>0</v>
      </c>
      <c r="J92" s="5"/>
      <c r="K92" s="6"/>
      <c r="L92" s="130">
        <f t="shared" si="3"/>
        <v>0</v>
      </c>
    </row>
    <row r="93" spans="1:12" ht="22.5" customHeight="1">
      <c r="A93" s="242" t="s">
        <v>271</v>
      </c>
      <c r="B93" s="243"/>
      <c r="C93" s="243"/>
      <c r="D93" s="243"/>
      <c r="E93" s="243"/>
      <c r="F93" s="10">
        <v>210</v>
      </c>
      <c r="G93" s="5"/>
      <c r="H93" s="6"/>
      <c r="I93" s="130">
        <f t="shared" si="2"/>
        <v>0</v>
      </c>
      <c r="J93" s="5"/>
      <c r="K93" s="6"/>
      <c r="L93" s="130">
        <f t="shared" si="3"/>
        <v>0</v>
      </c>
    </row>
    <row r="94" spans="1:12" ht="12.75">
      <c r="A94" s="242" t="s">
        <v>272</v>
      </c>
      <c r="B94" s="243"/>
      <c r="C94" s="243"/>
      <c r="D94" s="243"/>
      <c r="E94" s="243"/>
      <c r="F94" s="10">
        <v>211</v>
      </c>
      <c r="G94" s="5"/>
      <c r="H94" s="6"/>
      <c r="I94" s="130">
        <f t="shared" si="2"/>
        <v>0</v>
      </c>
      <c r="J94" s="5"/>
      <c r="K94" s="6"/>
      <c r="L94" s="130">
        <f t="shared" si="3"/>
        <v>0</v>
      </c>
    </row>
    <row r="95" spans="1:12" ht="12.75">
      <c r="A95" s="242" t="s">
        <v>273</v>
      </c>
      <c r="B95" s="243"/>
      <c r="C95" s="243"/>
      <c r="D95" s="243"/>
      <c r="E95" s="243"/>
      <c r="F95" s="10">
        <v>212</v>
      </c>
      <c r="G95" s="5"/>
      <c r="H95" s="6"/>
      <c r="I95" s="130">
        <f t="shared" si="2"/>
        <v>0</v>
      </c>
      <c r="J95" s="5"/>
      <c r="K95" s="6"/>
      <c r="L95" s="130">
        <f t="shared" si="3"/>
        <v>0</v>
      </c>
    </row>
    <row r="96" spans="1:12" ht="12.75">
      <c r="A96" s="245" t="s">
        <v>207</v>
      </c>
      <c r="B96" s="243"/>
      <c r="C96" s="243"/>
      <c r="D96" s="243"/>
      <c r="E96" s="243"/>
      <c r="F96" s="10">
        <v>213</v>
      </c>
      <c r="G96" s="131">
        <f>G82+G87</f>
        <v>-7685658.750000018</v>
      </c>
      <c r="H96" s="132">
        <f>H82+H87</f>
        <v>-2388477.6400000975</v>
      </c>
      <c r="I96" s="130">
        <f t="shared" si="2"/>
        <v>-10074136.390000116</v>
      </c>
      <c r="J96" s="131">
        <f>J82+J87</f>
        <v>974188.0100000026</v>
      </c>
      <c r="K96" s="132">
        <f>K82+K87</f>
        <v>20407731.609999955</v>
      </c>
      <c r="L96" s="130">
        <f t="shared" si="3"/>
        <v>21381919.619999956</v>
      </c>
    </row>
    <row r="97" spans="1:12" ht="12.75">
      <c r="A97" s="245" t="s">
        <v>258</v>
      </c>
      <c r="B97" s="246"/>
      <c r="C97" s="246"/>
      <c r="D97" s="246"/>
      <c r="E97" s="254"/>
      <c r="F97" s="10">
        <v>214</v>
      </c>
      <c r="G97" s="5"/>
      <c r="H97" s="6"/>
      <c r="I97" s="130">
        <f t="shared" si="2"/>
        <v>0</v>
      </c>
      <c r="J97" s="5"/>
      <c r="K97" s="6"/>
      <c r="L97" s="130">
        <f t="shared" si="3"/>
        <v>0</v>
      </c>
    </row>
    <row r="98" spans="1:12" ht="12.75">
      <c r="A98" s="245" t="s">
        <v>259</v>
      </c>
      <c r="B98" s="246"/>
      <c r="C98" s="246"/>
      <c r="D98" s="246"/>
      <c r="E98" s="254"/>
      <c r="F98" s="10">
        <v>215</v>
      </c>
      <c r="G98" s="5"/>
      <c r="H98" s="6"/>
      <c r="I98" s="130">
        <f t="shared" si="2"/>
        <v>0</v>
      </c>
      <c r="J98" s="5"/>
      <c r="K98" s="6"/>
      <c r="L98" s="130">
        <f t="shared" si="3"/>
        <v>0</v>
      </c>
    </row>
    <row r="99" spans="1:12" ht="12.75">
      <c r="A99" s="247" t="s">
        <v>299</v>
      </c>
      <c r="B99" s="249"/>
      <c r="C99" s="249"/>
      <c r="D99" s="249"/>
      <c r="E99" s="249"/>
      <c r="F99" s="11">
        <v>216</v>
      </c>
      <c r="G99" s="7">
        <v>0</v>
      </c>
      <c r="H99" s="8">
        <v>0</v>
      </c>
      <c r="I99" s="133">
        <f t="shared" si="2"/>
        <v>0</v>
      </c>
      <c r="J99" s="7">
        <v>0</v>
      </c>
      <c r="K99" s="8">
        <v>0</v>
      </c>
      <c r="L99" s="133">
        <f t="shared" si="3"/>
        <v>0</v>
      </c>
    </row>
    <row r="100" spans="1:12" ht="12.75">
      <c r="A100" s="262" t="s">
        <v>378</v>
      </c>
      <c r="B100" s="262"/>
      <c r="C100" s="262"/>
      <c r="D100" s="262"/>
      <c r="E100" s="262"/>
      <c r="F100" s="262"/>
      <c r="G100" s="262"/>
      <c r="H100" s="262"/>
      <c r="I100" s="262"/>
      <c r="J100" s="262"/>
      <c r="K100" s="262"/>
      <c r="L100" s="262"/>
    </row>
  </sheetData>
  <sheetProtection/>
  <mergeCells count="102">
    <mergeCell ref="A100:L100"/>
    <mergeCell ref="A93:E93"/>
    <mergeCell ref="A94:E94"/>
    <mergeCell ref="A95:E95"/>
    <mergeCell ref="A96:E96"/>
    <mergeCell ref="A97:E97"/>
    <mergeCell ref="A85:E85"/>
    <mergeCell ref="A86:E86"/>
    <mergeCell ref="A89:E89"/>
    <mergeCell ref="A90:E90"/>
    <mergeCell ref="A91:E91"/>
    <mergeCell ref="A92:E92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71:E71"/>
    <mergeCell ref="A72:E72"/>
    <mergeCell ref="A73:E73"/>
    <mergeCell ref="A74:E74"/>
    <mergeCell ref="A75:E75"/>
    <mergeCell ref="A76:E76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55:E55"/>
    <mergeCell ref="A56:E56"/>
    <mergeCell ref="A57:E57"/>
    <mergeCell ref="A58:E58"/>
    <mergeCell ref="A59:E59"/>
    <mergeCell ref="A60:E60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39:E39"/>
    <mergeCell ref="A40:E40"/>
    <mergeCell ref="A41:E41"/>
    <mergeCell ref="A42:E42"/>
    <mergeCell ref="A43:E43"/>
    <mergeCell ref="A44:E44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23:E23"/>
    <mergeCell ref="A24:E24"/>
    <mergeCell ref="A25:E25"/>
    <mergeCell ref="A26:E26"/>
    <mergeCell ref="A27:E27"/>
    <mergeCell ref="A28:E28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7:E7"/>
    <mergeCell ref="A8:E8"/>
    <mergeCell ref="A9:E9"/>
    <mergeCell ref="A10:E10"/>
    <mergeCell ref="A11:E11"/>
    <mergeCell ref="A12:E12"/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  <ignoredErrors>
    <ignoredError sqref="I7 I16 I19:I24 I33:I50 I54 I57:I73 I78:I84 I87 I96" formula="1"/>
    <ignoredError sqref="G18:H18 J18:K18 K24 H74 J74:K74" formulaRange="1"/>
    <ignoredError sqref="I18 I74 I85:I86" formula="1" formulaRange="1"/>
    <ignoredError sqref="I85:I86" formula="1" unlockedFormula="1"/>
    <ignoredError sqref="G85:H86 J85:K8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1">
      <selection activeCell="L78" sqref="L78"/>
    </sheetView>
  </sheetViews>
  <sheetFormatPr defaultColWidth="9.140625" defaultRowHeight="12.75"/>
  <cols>
    <col min="1" max="16384" width="9.140625" style="125" customWidth="1"/>
  </cols>
  <sheetData>
    <row r="1" spans="1:12" ht="15.75">
      <c r="A1" s="68" t="s">
        <v>377</v>
      </c>
      <c r="B1" s="137"/>
      <c r="C1" s="137"/>
      <c r="D1" s="137"/>
      <c r="E1" s="137"/>
      <c r="F1" s="137"/>
      <c r="G1" s="137"/>
      <c r="H1" s="138"/>
      <c r="I1" s="138"/>
      <c r="J1" s="139"/>
      <c r="K1" s="140"/>
      <c r="L1" s="141"/>
    </row>
    <row r="2" spans="1:12" ht="12.75">
      <c r="A2" s="239" t="s">
        <v>400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1:12" ht="12.75">
      <c r="A3" s="25"/>
      <c r="B3" s="26"/>
      <c r="C3" s="26"/>
      <c r="D3" s="61"/>
      <c r="E3" s="61"/>
      <c r="F3" s="61"/>
      <c r="G3" s="61"/>
      <c r="H3" s="61"/>
      <c r="I3" s="13"/>
      <c r="J3" s="13"/>
      <c r="K3" s="261" t="s">
        <v>58</v>
      </c>
      <c r="L3" s="261"/>
    </row>
    <row r="4" spans="1:12" ht="12.75" customHeight="1">
      <c r="A4" s="235" t="s">
        <v>2</v>
      </c>
      <c r="B4" s="236"/>
      <c r="C4" s="236"/>
      <c r="D4" s="236"/>
      <c r="E4" s="236"/>
      <c r="F4" s="235" t="s">
        <v>222</v>
      </c>
      <c r="G4" s="235" t="s">
        <v>374</v>
      </c>
      <c r="H4" s="236"/>
      <c r="I4" s="236"/>
      <c r="J4" s="235" t="s">
        <v>375</v>
      </c>
      <c r="K4" s="236"/>
      <c r="L4" s="236"/>
    </row>
    <row r="5" spans="1:12" ht="12.75">
      <c r="A5" s="236"/>
      <c r="B5" s="236"/>
      <c r="C5" s="236"/>
      <c r="D5" s="236"/>
      <c r="E5" s="236"/>
      <c r="F5" s="236"/>
      <c r="G5" s="134" t="s">
        <v>361</v>
      </c>
      <c r="H5" s="134" t="s">
        <v>362</v>
      </c>
      <c r="I5" s="134" t="s">
        <v>363</v>
      </c>
      <c r="J5" s="134" t="s">
        <v>361</v>
      </c>
      <c r="K5" s="134" t="s">
        <v>362</v>
      </c>
      <c r="L5" s="134" t="s">
        <v>363</v>
      </c>
    </row>
    <row r="6" spans="1:12" ht="12.75">
      <c r="A6" s="235">
        <v>1</v>
      </c>
      <c r="B6" s="235"/>
      <c r="C6" s="235"/>
      <c r="D6" s="235"/>
      <c r="E6" s="235"/>
      <c r="F6" s="135">
        <v>2</v>
      </c>
      <c r="G6" s="135">
        <v>3</v>
      </c>
      <c r="H6" s="135">
        <v>4</v>
      </c>
      <c r="I6" s="135" t="s">
        <v>56</v>
      </c>
      <c r="J6" s="135">
        <v>6</v>
      </c>
      <c r="K6" s="135">
        <v>7</v>
      </c>
      <c r="L6" s="135" t="s">
        <v>57</v>
      </c>
    </row>
    <row r="7" spans="1:12" ht="12.75">
      <c r="A7" s="231" t="s">
        <v>99</v>
      </c>
      <c r="B7" s="233"/>
      <c r="C7" s="233"/>
      <c r="D7" s="233"/>
      <c r="E7" s="234"/>
      <c r="F7" s="9">
        <v>124</v>
      </c>
      <c r="G7" s="127">
        <f>SUM(G8:G15)</f>
        <v>166206526.92</v>
      </c>
      <c r="H7" s="128">
        <f>SUM(H8:H15)</f>
        <v>945897733.7100002</v>
      </c>
      <c r="I7" s="129">
        <f aca="true" t="shared" si="0" ref="I7:I38">G7+H7</f>
        <v>1112104260.63</v>
      </c>
      <c r="J7" s="127">
        <f>SUM(J8:J15)</f>
        <v>164491754.24</v>
      </c>
      <c r="K7" s="128">
        <f>SUM(K8:K15)</f>
        <v>941268963.6500001</v>
      </c>
      <c r="L7" s="129">
        <f aca="true" t="shared" si="1" ref="L7:L38">J7+K7</f>
        <v>1105760717.89</v>
      </c>
    </row>
    <row r="8" spans="1:12" ht="12.75">
      <c r="A8" s="242" t="s">
        <v>197</v>
      </c>
      <c r="B8" s="243"/>
      <c r="C8" s="243"/>
      <c r="D8" s="243"/>
      <c r="E8" s="244"/>
      <c r="F8" s="10">
        <v>125</v>
      </c>
      <c r="G8" s="5">
        <v>165855436.79</v>
      </c>
      <c r="H8" s="6">
        <v>1563170156.13</v>
      </c>
      <c r="I8" s="130">
        <f t="shared" si="0"/>
        <v>1729025592.92</v>
      </c>
      <c r="J8" s="5">
        <v>164772040.17</v>
      </c>
      <c r="K8" s="6">
        <v>1505285475.44</v>
      </c>
      <c r="L8" s="130">
        <f t="shared" si="1"/>
        <v>1670057515.6100001</v>
      </c>
    </row>
    <row r="9" spans="1:12" ht="12.75">
      <c r="A9" s="242" t="s">
        <v>198</v>
      </c>
      <c r="B9" s="243"/>
      <c r="C9" s="243"/>
      <c r="D9" s="243"/>
      <c r="E9" s="244"/>
      <c r="F9" s="10">
        <v>126</v>
      </c>
      <c r="G9" s="5"/>
      <c r="H9" s="6">
        <v>2468553.71</v>
      </c>
      <c r="I9" s="130">
        <f t="shared" si="0"/>
        <v>2468553.71</v>
      </c>
      <c r="J9" s="5"/>
      <c r="K9" s="6"/>
      <c r="L9" s="130">
        <f t="shared" si="1"/>
        <v>0</v>
      </c>
    </row>
    <row r="10" spans="1:12" ht="25.5" customHeight="1">
      <c r="A10" s="242" t="s">
        <v>199</v>
      </c>
      <c r="B10" s="243"/>
      <c r="C10" s="243"/>
      <c r="D10" s="243"/>
      <c r="E10" s="244"/>
      <c r="F10" s="10">
        <v>127</v>
      </c>
      <c r="G10" s="5"/>
      <c r="H10" s="6">
        <v>-49998401.25</v>
      </c>
      <c r="I10" s="130">
        <f t="shared" si="0"/>
        <v>-49998401.25</v>
      </c>
      <c r="J10" s="5"/>
      <c r="K10" s="6">
        <v>-41554410.52</v>
      </c>
      <c r="L10" s="130">
        <f t="shared" si="1"/>
        <v>-41554410.52</v>
      </c>
    </row>
    <row r="11" spans="1:12" ht="12.75">
      <c r="A11" s="242" t="s">
        <v>200</v>
      </c>
      <c r="B11" s="243"/>
      <c r="C11" s="243"/>
      <c r="D11" s="243"/>
      <c r="E11" s="244"/>
      <c r="F11" s="10">
        <v>128</v>
      </c>
      <c r="G11" s="5">
        <v>-174199.4</v>
      </c>
      <c r="H11" s="6">
        <v>-262892366.45</v>
      </c>
      <c r="I11" s="130">
        <f t="shared" si="0"/>
        <v>-263066565.85</v>
      </c>
      <c r="J11" s="5">
        <v>-99019.32</v>
      </c>
      <c r="K11" s="6">
        <v>-248675349.36</v>
      </c>
      <c r="L11" s="130">
        <f t="shared" si="1"/>
        <v>-248774368.68</v>
      </c>
    </row>
    <row r="12" spans="1:12" ht="12.75">
      <c r="A12" s="242" t="s">
        <v>201</v>
      </c>
      <c r="B12" s="243"/>
      <c r="C12" s="243"/>
      <c r="D12" s="243"/>
      <c r="E12" s="244"/>
      <c r="F12" s="10">
        <v>129</v>
      </c>
      <c r="G12" s="5"/>
      <c r="H12" s="6">
        <v>-4304246.8</v>
      </c>
      <c r="I12" s="130">
        <f t="shared" si="0"/>
        <v>-4304246.8</v>
      </c>
      <c r="J12" s="5"/>
      <c r="K12" s="6">
        <v>-3950575.62</v>
      </c>
      <c r="L12" s="130">
        <f t="shared" si="1"/>
        <v>-3950575.62</v>
      </c>
    </row>
    <row r="13" spans="1:12" ht="12.75">
      <c r="A13" s="242" t="s">
        <v>202</v>
      </c>
      <c r="B13" s="243"/>
      <c r="C13" s="243"/>
      <c r="D13" s="243"/>
      <c r="E13" s="244"/>
      <c r="F13" s="10">
        <v>130</v>
      </c>
      <c r="G13" s="5">
        <v>487743.83</v>
      </c>
      <c r="H13" s="6">
        <v>-341659020.6</v>
      </c>
      <c r="I13" s="130">
        <f t="shared" si="0"/>
        <v>-341171276.77000004</v>
      </c>
      <c r="J13" s="5">
        <v>-227434.6</v>
      </c>
      <c r="K13" s="6">
        <v>-315807234.35</v>
      </c>
      <c r="L13" s="130">
        <f t="shared" si="1"/>
        <v>-316034668.95000005</v>
      </c>
    </row>
    <row r="14" spans="1:12" ht="12.75">
      <c r="A14" s="242" t="s">
        <v>203</v>
      </c>
      <c r="B14" s="243"/>
      <c r="C14" s="243"/>
      <c r="D14" s="243"/>
      <c r="E14" s="244"/>
      <c r="F14" s="10">
        <v>131</v>
      </c>
      <c r="G14" s="5">
        <v>37545.7</v>
      </c>
      <c r="H14" s="6">
        <v>39113058.97</v>
      </c>
      <c r="I14" s="130">
        <f t="shared" si="0"/>
        <v>39150604.67</v>
      </c>
      <c r="J14" s="5">
        <v>46167.99</v>
      </c>
      <c r="K14" s="6">
        <v>45971058.06</v>
      </c>
      <c r="L14" s="130">
        <f t="shared" si="1"/>
        <v>46017226.050000004</v>
      </c>
    </row>
    <row r="15" spans="1:12" ht="12.75">
      <c r="A15" s="242" t="s">
        <v>243</v>
      </c>
      <c r="B15" s="243"/>
      <c r="C15" s="243"/>
      <c r="D15" s="243"/>
      <c r="E15" s="244"/>
      <c r="F15" s="10">
        <v>132</v>
      </c>
      <c r="G15" s="5"/>
      <c r="H15" s="6"/>
      <c r="I15" s="130">
        <f t="shared" si="0"/>
        <v>0</v>
      </c>
      <c r="J15" s="5"/>
      <c r="K15" s="6"/>
      <c r="L15" s="130">
        <f t="shared" si="1"/>
        <v>0</v>
      </c>
    </row>
    <row r="16" spans="1:12" ht="24.75" customHeight="1">
      <c r="A16" s="245" t="s">
        <v>100</v>
      </c>
      <c r="B16" s="243"/>
      <c r="C16" s="243"/>
      <c r="D16" s="243"/>
      <c r="E16" s="244"/>
      <c r="F16" s="10">
        <v>133</v>
      </c>
      <c r="G16" s="131">
        <f>G17+G18+G22+G23+G24+G28+G29</f>
        <v>52381812.92</v>
      </c>
      <c r="H16" s="132">
        <f>H17+H18+H22+H23+H24+H28+H29</f>
        <v>121877598.64999999</v>
      </c>
      <c r="I16" s="130">
        <f t="shared" si="0"/>
        <v>174259411.57</v>
      </c>
      <c r="J16" s="131">
        <f>J17+J18+J22+J23+J24+J28+J29</f>
        <v>61342033.22</v>
      </c>
      <c r="K16" s="132">
        <f>K17+K18+K22+K23+K24+K28+K29</f>
        <v>110601990.21000001</v>
      </c>
      <c r="L16" s="130">
        <f t="shared" si="1"/>
        <v>171944023.43</v>
      </c>
    </row>
    <row r="17" spans="1:12" ht="19.5" customHeight="1">
      <c r="A17" s="242" t="s">
        <v>220</v>
      </c>
      <c r="B17" s="243"/>
      <c r="C17" s="243"/>
      <c r="D17" s="243"/>
      <c r="E17" s="244"/>
      <c r="F17" s="10">
        <v>134</v>
      </c>
      <c r="G17" s="5"/>
      <c r="H17" s="6">
        <v>34526593</v>
      </c>
      <c r="I17" s="130">
        <f t="shared" si="0"/>
        <v>34526593</v>
      </c>
      <c r="J17" s="5"/>
      <c r="K17" s="6">
        <v>24569937.84</v>
      </c>
      <c r="L17" s="130">
        <f t="shared" si="1"/>
        <v>24569937.84</v>
      </c>
    </row>
    <row r="18" spans="1:12" ht="26.25" customHeight="1">
      <c r="A18" s="242" t="s">
        <v>205</v>
      </c>
      <c r="B18" s="243"/>
      <c r="C18" s="243"/>
      <c r="D18" s="243"/>
      <c r="E18" s="244"/>
      <c r="F18" s="10">
        <v>135</v>
      </c>
      <c r="G18" s="131">
        <f>SUM(G19:G21)</f>
        <v>0</v>
      </c>
      <c r="H18" s="132">
        <f>SUM(H19:H21)</f>
        <v>4605462.9399999995</v>
      </c>
      <c r="I18" s="130">
        <f t="shared" si="0"/>
        <v>4605462.9399999995</v>
      </c>
      <c r="J18" s="131">
        <f>SUM(J19:J21)</f>
        <v>0</v>
      </c>
      <c r="K18" s="132">
        <f>SUM(K19:K21)</f>
        <v>11509348.74</v>
      </c>
      <c r="L18" s="130">
        <f t="shared" si="1"/>
        <v>11509348.74</v>
      </c>
    </row>
    <row r="19" spans="1:12" ht="12.75">
      <c r="A19" s="242" t="s">
        <v>244</v>
      </c>
      <c r="B19" s="243"/>
      <c r="C19" s="243"/>
      <c r="D19" s="243"/>
      <c r="E19" s="244"/>
      <c r="F19" s="10">
        <v>136</v>
      </c>
      <c r="G19" s="5"/>
      <c r="H19" s="6">
        <v>3173113.04</v>
      </c>
      <c r="I19" s="130">
        <f t="shared" si="0"/>
        <v>3173113.04</v>
      </c>
      <c r="J19" s="5"/>
      <c r="K19" s="6">
        <v>11509348.74</v>
      </c>
      <c r="L19" s="130">
        <f t="shared" si="1"/>
        <v>11509348.74</v>
      </c>
    </row>
    <row r="20" spans="1:12" ht="24" customHeight="1">
      <c r="A20" s="242" t="s">
        <v>54</v>
      </c>
      <c r="B20" s="243"/>
      <c r="C20" s="243"/>
      <c r="D20" s="243"/>
      <c r="E20" s="244"/>
      <c r="F20" s="10">
        <v>137</v>
      </c>
      <c r="G20" s="5"/>
      <c r="H20" s="6">
        <v>1412349.9</v>
      </c>
      <c r="I20" s="130">
        <f t="shared" si="0"/>
        <v>1412349.9</v>
      </c>
      <c r="J20" s="5"/>
      <c r="K20" s="6"/>
      <c r="L20" s="130">
        <f t="shared" si="1"/>
        <v>0</v>
      </c>
    </row>
    <row r="21" spans="1:12" ht="12.75">
      <c r="A21" s="242" t="s">
        <v>245</v>
      </c>
      <c r="B21" s="243"/>
      <c r="C21" s="243"/>
      <c r="D21" s="243"/>
      <c r="E21" s="244"/>
      <c r="F21" s="10">
        <v>138</v>
      </c>
      <c r="G21" s="5"/>
      <c r="H21" s="6">
        <v>20000</v>
      </c>
      <c r="I21" s="130">
        <f t="shared" si="0"/>
        <v>20000</v>
      </c>
      <c r="J21" s="5"/>
      <c r="K21" s="6"/>
      <c r="L21" s="130">
        <f t="shared" si="1"/>
        <v>0</v>
      </c>
    </row>
    <row r="22" spans="1:12" ht="12.75">
      <c r="A22" s="242" t="s">
        <v>246</v>
      </c>
      <c r="B22" s="243"/>
      <c r="C22" s="243"/>
      <c r="D22" s="243"/>
      <c r="E22" s="244"/>
      <c r="F22" s="10">
        <v>139</v>
      </c>
      <c r="G22" s="5">
        <v>48758967.95</v>
      </c>
      <c r="H22" s="6">
        <v>57029769.39</v>
      </c>
      <c r="I22" s="130">
        <f t="shared" si="0"/>
        <v>105788737.34</v>
      </c>
      <c r="J22" s="5">
        <v>51112868.7</v>
      </c>
      <c r="K22" s="6">
        <v>58769095.98</v>
      </c>
      <c r="L22" s="130">
        <f t="shared" si="1"/>
        <v>109881964.68</v>
      </c>
    </row>
    <row r="23" spans="1:12" ht="20.25" customHeight="1">
      <c r="A23" s="242" t="s">
        <v>274</v>
      </c>
      <c r="B23" s="243"/>
      <c r="C23" s="243"/>
      <c r="D23" s="243"/>
      <c r="E23" s="244"/>
      <c r="F23" s="10">
        <v>140</v>
      </c>
      <c r="G23" s="5">
        <v>2653499.29</v>
      </c>
      <c r="H23" s="6">
        <v>2455194.89</v>
      </c>
      <c r="I23" s="130">
        <f t="shared" si="0"/>
        <v>5108694.18</v>
      </c>
      <c r="J23" s="5">
        <v>8629486.19</v>
      </c>
      <c r="K23" s="6">
        <v>6804344.26</v>
      </c>
      <c r="L23" s="130">
        <f t="shared" si="1"/>
        <v>15433830.45</v>
      </c>
    </row>
    <row r="24" spans="1:12" ht="19.5" customHeight="1">
      <c r="A24" s="242" t="s">
        <v>101</v>
      </c>
      <c r="B24" s="243"/>
      <c r="C24" s="243"/>
      <c r="D24" s="243"/>
      <c r="E24" s="244"/>
      <c r="F24" s="10">
        <v>141</v>
      </c>
      <c r="G24" s="131">
        <f>SUM(G25:G27)</f>
        <v>930011.43</v>
      </c>
      <c r="H24" s="132">
        <f>SUM(H25:H27)</f>
        <v>1769754.71</v>
      </c>
      <c r="I24" s="130">
        <f t="shared" si="0"/>
        <v>2699766.14</v>
      </c>
      <c r="J24" s="131">
        <f>SUM(J25:J27)</f>
        <v>1471001.94</v>
      </c>
      <c r="K24" s="132">
        <f>SUM(K25:K27)</f>
        <v>2562032.06</v>
      </c>
      <c r="L24" s="130">
        <f t="shared" si="1"/>
        <v>4033034</v>
      </c>
    </row>
    <row r="25" spans="1:12" ht="12.75">
      <c r="A25" s="242" t="s">
        <v>247</v>
      </c>
      <c r="B25" s="243"/>
      <c r="C25" s="243"/>
      <c r="D25" s="243"/>
      <c r="E25" s="244"/>
      <c r="F25" s="10">
        <v>142</v>
      </c>
      <c r="G25" s="5">
        <v>930011.43</v>
      </c>
      <c r="H25" s="6">
        <v>1570465.79</v>
      </c>
      <c r="I25" s="130">
        <f t="shared" si="0"/>
        <v>2500477.22</v>
      </c>
      <c r="J25" s="5">
        <v>973717.84</v>
      </c>
      <c r="K25" s="6">
        <v>1141186.7</v>
      </c>
      <c r="L25" s="130">
        <f t="shared" si="1"/>
        <v>2114904.54</v>
      </c>
    </row>
    <row r="26" spans="1:12" ht="12.75">
      <c r="A26" s="242" t="s">
        <v>248</v>
      </c>
      <c r="B26" s="243"/>
      <c r="C26" s="243"/>
      <c r="D26" s="243"/>
      <c r="E26" s="244"/>
      <c r="F26" s="10">
        <v>143</v>
      </c>
      <c r="G26" s="5"/>
      <c r="H26" s="6">
        <v>199288.92</v>
      </c>
      <c r="I26" s="130">
        <f t="shared" si="0"/>
        <v>199288.92</v>
      </c>
      <c r="J26" s="5">
        <v>497284.1</v>
      </c>
      <c r="K26" s="6">
        <v>1420845.36</v>
      </c>
      <c r="L26" s="130">
        <f t="shared" si="1"/>
        <v>1918129.46</v>
      </c>
    </row>
    <row r="27" spans="1:12" ht="12.75">
      <c r="A27" s="242" t="s">
        <v>7</v>
      </c>
      <c r="B27" s="243"/>
      <c r="C27" s="243"/>
      <c r="D27" s="243"/>
      <c r="E27" s="244"/>
      <c r="F27" s="10">
        <v>144</v>
      </c>
      <c r="G27" s="5"/>
      <c r="H27" s="6"/>
      <c r="I27" s="130">
        <f t="shared" si="0"/>
        <v>0</v>
      </c>
      <c r="J27" s="5"/>
      <c r="K27" s="6"/>
      <c r="L27" s="130">
        <f t="shared" si="1"/>
        <v>0</v>
      </c>
    </row>
    <row r="28" spans="1:12" ht="12.75">
      <c r="A28" s="242" t="s">
        <v>8</v>
      </c>
      <c r="B28" s="243"/>
      <c r="C28" s="243"/>
      <c r="D28" s="243"/>
      <c r="E28" s="244"/>
      <c r="F28" s="10">
        <v>145</v>
      </c>
      <c r="G28" s="5"/>
      <c r="H28" s="6"/>
      <c r="I28" s="130">
        <f t="shared" si="0"/>
        <v>0</v>
      </c>
      <c r="J28" s="5"/>
      <c r="K28" s="6">
        <v>55872.23</v>
      </c>
      <c r="L28" s="130">
        <f t="shared" si="1"/>
        <v>55872.23</v>
      </c>
    </row>
    <row r="29" spans="1:12" ht="12.75">
      <c r="A29" s="242" t="s">
        <v>9</v>
      </c>
      <c r="B29" s="243"/>
      <c r="C29" s="243"/>
      <c r="D29" s="243"/>
      <c r="E29" s="244"/>
      <c r="F29" s="10">
        <v>146</v>
      </c>
      <c r="G29" s="5">
        <v>39334.25</v>
      </c>
      <c r="H29" s="6">
        <v>21490823.72</v>
      </c>
      <c r="I29" s="130">
        <f t="shared" si="0"/>
        <v>21530157.97</v>
      </c>
      <c r="J29" s="5">
        <v>128676.39</v>
      </c>
      <c r="K29" s="6">
        <v>6331359.1</v>
      </c>
      <c r="L29" s="130">
        <f t="shared" si="1"/>
        <v>6460035.489999999</v>
      </c>
    </row>
    <row r="30" spans="1:12" ht="12.75">
      <c r="A30" s="245" t="s">
        <v>10</v>
      </c>
      <c r="B30" s="243"/>
      <c r="C30" s="243"/>
      <c r="D30" s="243"/>
      <c r="E30" s="244"/>
      <c r="F30" s="10">
        <v>147</v>
      </c>
      <c r="G30" s="5">
        <v>44718.91</v>
      </c>
      <c r="H30" s="6">
        <v>13516481.14</v>
      </c>
      <c r="I30" s="130">
        <f t="shared" si="0"/>
        <v>13561200.05</v>
      </c>
      <c r="J30" s="5">
        <v>14228.36</v>
      </c>
      <c r="K30" s="6">
        <v>15359156.21</v>
      </c>
      <c r="L30" s="130">
        <f t="shared" si="1"/>
        <v>15373384.57</v>
      </c>
    </row>
    <row r="31" spans="1:12" ht="21.75" customHeight="1">
      <c r="A31" s="245" t="s">
        <v>11</v>
      </c>
      <c r="B31" s="243"/>
      <c r="C31" s="243"/>
      <c r="D31" s="243"/>
      <c r="E31" s="244"/>
      <c r="F31" s="10">
        <v>148</v>
      </c>
      <c r="G31" s="5">
        <v>105930.49</v>
      </c>
      <c r="H31" s="6">
        <v>3679941.77</v>
      </c>
      <c r="I31" s="130">
        <f t="shared" si="0"/>
        <v>3785872.2600000002</v>
      </c>
      <c r="J31" s="5">
        <v>39889.45</v>
      </c>
      <c r="K31" s="6">
        <v>3723386.04</v>
      </c>
      <c r="L31" s="130">
        <f t="shared" si="1"/>
        <v>3763275.49</v>
      </c>
    </row>
    <row r="32" spans="1:12" ht="12.75">
      <c r="A32" s="245" t="s">
        <v>12</v>
      </c>
      <c r="B32" s="243"/>
      <c r="C32" s="243"/>
      <c r="D32" s="243"/>
      <c r="E32" s="244"/>
      <c r="F32" s="10">
        <v>149</v>
      </c>
      <c r="G32" s="5">
        <v>90668.31</v>
      </c>
      <c r="H32" s="6">
        <v>12599951.74</v>
      </c>
      <c r="I32" s="130">
        <f t="shared" si="0"/>
        <v>12690620.05</v>
      </c>
      <c r="J32" s="5">
        <v>170044.23</v>
      </c>
      <c r="K32" s="6">
        <v>28559179.47</v>
      </c>
      <c r="L32" s="130">
        <f t="shared" si="1"/>
        <v>28729223.7</v>
      </c>
    </row>
    <row r="33" spans="1:12" ht="12.75">
      <c r="A33" s="245" t="s">
        <v>102</v>
      </c>
      <c r="B33" s="243"/>
      <c r="C33" s="243"/>
      <c r="D33" s="243"/>
      <c r="E33" s="244"/>
      <c r="F33" s="10">
        <v>150</v>
      </c>
      <c r="G33" s="131">
        <f>G34+G38</f>
        <v>-156162068.07</v>
      </c>
      <c r="H33" s="131">
        <f>H34+H38</f>
        <v>-570833071.5000001</v>
      </c>
      <c r="I33" s="130">
        <f t="shared" si="0"/>
        <v>-726995139.5700002</v>
      </c>
      <c r="J33" s="131">
        <f>J34+J38</f>
        <v>-127746903.47000001</v>
      </c>
      <c r="K33" s="132">
        <f>K34+K38</f>
        <v>-543439068.38</v>
      </c>
      <c r="L33" s="130">
        <f t="shared" si="1"/>
        <v>-671185971.85</v>
      </c>
    </row>
    <row r="34" spans="1:12" ht="12.75">
      <c r="A34" s="242" t="s">
        <v>103</v>
      </c>
      <c r="B34" s="243"/>
      <c r="C34" s="243"/>
      <c r="D34" s="243"/>
      <c r="E34" s="244"/>
      <c r="F34" s="10">
        <v>151</v>
      </c>
      <c r="G34" s="131">
        <f>SUM(G35:G37)</f>
        <v>-160481338.1</v>
      </c>
      <c r="H34" s="132">
        <f>SUM(H35:H37)</f>
        <v>-546531710.6600001</v>
      </c>
      <c r="I34" s="130">
        <f t="shared" si="0"/>
        <v>-707013048.7600001</v>
      </c>
      <c r="J34" s="131">
        <f>SUM(J35:J37)</f>
        <v>-134238711.58</v>
      </c>
      <c r="K34" s="132">
        <f>SUM(K35:K37)</f>
        <v>-530570659.66</v>
      </c>
      <c r="L34" s="130">
        <f t="shared" si="1"/>
        <v>-664809371.24</v>
      </c>
    </row>
    <row r="35" spans="1:12" ht="12.75">
      <c r="A35" s="242" t="s">
        <v>13</v>
      </c>
      <c r="B35" s="243"/>
      <c r="C35" s="243"/>
      <c r="D35" s="243"/>
      <c r="E35" s="244"/>
      <c r="F35" s="10">
        <v>152</v>
      </c>
      <c r="G35" s="5">
        <v>-160481338.1</v>
      </c>
      <c r="H35" s="6">
        <v>-625555048.96</v>
      </c>
      <c r="I35" s="130">
        <f t="shared" si="0"/>
        <v>-786036387.0600001</v>
      </c>
      <c r="J35" s="5">
        <v>-134238711.58</v>
      </c>
      <c r="K35" s="6">
        <v>-655469372.61</v>
      </c>
      <c r="L35" s="130">
        <f t="shared" si="1"/>
        <v>-789708084.19</v>
      </c>
    </row>
    <row r="36" spans="1:12" ht="12.75">
      <c r="A36" s="242" t="s">
        <v>14</v>
      </c>
      <c r="B36" s="243"/>
      <c r="C36" s="243"/>
      <c r="D36" s="243"/>
      <c r="E36" s="244"/>
      <c r="F36" s="10">
        <v>153</v>
      </c>
      <c r="G36" s="5"/>
      <c r="H36" s="6">
        <v>-53337.34</v>
      </c>
      <c r="I36" s="130">
        <f t="shared" si="0"/>
        <v>-53337.34</v>
      </c>
      <c r="J36" s="5"/>
      <c r="K36" s="6"/>
      <c r="L36" s="130">
        <f t="shared" si="1"/>
        <v>0</v>
      </c>
    </row>
    <row r="37" spans="1:12" ht="12.75">
      <c r="A37" s="242" t="s">
        <v>15</v>
      </c>
      <c r="B37" s="243"/>
      <c r="C37" s="243"/>
      <c r="D37" s="243"/>
      <c r="E37" s="244"/>
      <c r="F37" s="10">
        <v>154</v>
      </c>
      <c r="G37" s="5"/>
      <c r="H37" s="6">
        <v>79076675.64</v>
      </c>
      <c r="I37" s="130">
        <f t="shared" si="0"/>
        <v>79076675.64</v>
      </c>
      <c r="J37" s="5"/>
      <c r="K37" s="6">
        <v>124898712.95</v>
      </c>
      <c r="L37" s="130">
        <f t="shared" si="1"/>
        <v>124898712.95</v>
      </c>
    </row>
    <row r="38" spans="1:12" ht="12.75">
      <c r="A38" s="242" t="s">
        <v>104</v>
      </c>
      <c r="B38" s="243"/>
      <c r="C38" s="243"/>
      <c r="D38" s="243"/>
      <c r="E38" s="244"/>
      <c r="F38" s="10">
        <v>155</v>
      </c>
      <c r="G38" s="131">
        <f>SUM(G39:G41)</f>
        <v>4319270.03</v>
      </c>
      <c r="H38" s="132">
        <f>SUM(H39:H41)</f>
        <v>-24301360.840000004</v>
      </c>
      <c r="I38" s="130">
        <f t="shared" si="0"/>
        <v>-19982090.810000002</v>
      </c>
      <c r="J38" s="131">
        <f>SUM(J39:J41)</f>
        <v>6491808.11</v>
      </c>
      <c r="K38" s="132">
        <f>SUM(K39:K41)</f>
        <v>-12868408.719999999</v>
      </c>
      <c r="L38" s="130">
        <f t="shared" si="1"/>
        <v>-6376600.6099999985</v>
      </c>
    </row>
    <row r="39" spans="1:12" ht="12.75">
      <c r="A39" s="242" t="s">
        <v>16</v>
      </c>
      <c r="B39" s="243"/>
      <c r="C39" s="243"/>
      <c r="D39" s="243"/>
      <c r="E39" s="244"/>
      <c r="F39" s="10">
        <v>156</v>
      </c>
      <c r="G39" s="5">
        <v>4319270.03</v>
      </c>
      <c r="H39" s="6">
        <v>-124477419.53</v>
      </c>
      <c r="I39" s="130">
        <f aca="true" t="shared" si="2" ref="I39:I70">G39+H39</f>
        <v>-120158149.5</v>
      </c>
      <c r="J39" s="5">
        <v>6491808.11</v>
      </c>
      <c r="K39" s="6">
        <v>45819813.22</v>
      </c>
      <c r="L39" s="130">
        <f aca="true" t="shared" si="3" ref="L39:L70">J39+K39</f>
        <v>52311621.33</v>
      </c>
    </row>
    <row r="40" spans="1:12" ht="12.75">
      <c r="A40" s="242" t="s">
        <v>17</v>
      </c>
      <c r="B40" s="243"/>
      <c r="C40" s="243"/>
      <c r="D40" s="243"/>
      <c r="E40" s="244"/>
      <c r="F40" s="10">
        <v>157</v>
      </c>
      <c r="G40" s="5"/>
      <c r="H40" s="6"/>
      <c r="I40" s="130">
        <f t="shared" si="2"/>
        <v>0</v>
      </c>
      <c r="J40" s="5"/>
      <c r="K40" s="6"/>
      <c r="L40" s="130">
        <f t="shared" si="3"/>
        <v>0</v>
      </c>
    </row>
    <row r="41" spans="1:12" ht="12.75">
      <c r="A41" s="242" t="s">
        <v>18</v>
      </c>
      <c r="B41" s="243"/>
      <c r="C41" s="243"/>
      <c r="D41" s="243"/>
      <c r="E41" s="244"/>
      <c r="F41" s="10">
        <v>158</v>
      </c>
      <c r="G41" s="5"/>
      <c r="H41" s="6">
        <v>100176058.69</v>
      </c>
      <c r="I41" s="130">
        <f t="shared" si="2"/>
        <v>100176058.69</v>
      </c>
      <c r="J41" s="5"/>
      <c r="K41" s="6">
        <v>-58688221.94</v>
      </c>
      <c r="L41" s="130">
        <f t="shared" si="3"/>
        <v>-58688221.94</v>
      </c>
    </row>
    <row r="42" spans="1:12" ht="22.5" customHeight="1">
      <c r="A42" s="245" t="s">
        <v>105</v>
      </c>
      <c r="B42" s="243"/>
      <c r="C42" s="243"/>
      <c r="D42" s="243"/>
      <c r="E42" s="244"/>
      <c r="F42" s="10">
        <v>159</v>
      </c>
      <c r="G42" s="131">
        <f>G43+G46</f>
        <v>-13043390</v>
      </c>
      <c r="H42" s="132">
        <f>H43+H46</f>
        <v>0</v>
      </c>
      <c r="I42" s="130">
        <f t="shared" si="2"/>
        <v>-13043390</v>
      </c>
      <c r="J42" s="131">
        <f>J43+J46</f>
        <v>-36061723.12</v>
      </c>
      <c r="K42" s="132">
        <f>K43+K46</f>
        <v>0</v>
      </c>
      <c r="L42" s="130">
        <f t="shared" si="3"/>
        <v>-36061723.12</v>
      </c>
    </row>
    <row r="43" spans="1:12" ht="21" customHeight="1">
      <c r="A43" s="242" t="s">
        <v>106</v>
      </c>
      <c r="B43" s="243"/>
      <c r="C43" s="243"/>
      <c r="D43" s="243"/>
      <c r="E43" s="244"/>
      <c r="F43" s="10">
        <v>160</v>
      </c>
      <c r="G43" s="131">
        <f>SUM(G44:G45)</f>
        <v>-13043390</v>
      </c>
      <c r="H43" s="132">
        <f>SUM(H44:H45)</f>
        <v>0</v>
      </c>
      <c r="I43" s="130">
        <f t="shared" si="2"/>
        <v>-13043390</v>
      </c>
      <c r="J43" s="131">
        <f>SUM(J44:J45)</f>
        <v>-36061723.12</v>
      </c>
      <c r="K43" s="132">
        <f>SUM(K44:K45)</f>
        <v>0</v>
      </c>
      <c r="L43" s="130">
        <f t="shared" si="3"/>
        <v>-36061723.12</v>
      </c>
    </row>
    <row r="44" spans="1:12" ht="12.75">
      <c r="A44" s="242" t="s">
        <v>19</v>
      </c>
      <c r="B44" s="243"/>
      <c r="C44" s="243"/>
      <c r="D44" s="243"/>
      <c r="E44" s="244"/>
      <c r="F44" s="10">
        <v>161</v>
      </c>
      <c r="G44" s="5">
        <v>-13113420.15</v>
      </c>
      <c r="H44" s="6"/>
      <c r="I44" s="130">
        <f t="shared" si="2"/>
        <v>-13113420.15</v>
      </c>
      <c r="J44" s="5">
        <v>-36040053.37</v>
      </c>
      <c r="K44" s="6"/>
      <c r="L44" s="130">
        <f t="shared" si="3"/>
        <v>-36040053.37</v>
      </c>
    </row>
    <row r="45" spans="1:12" ht="12.75">
      <c r="A45" s="242" t="s">
        <v>20</v>
      </c>
      <c r="B45" s="243"/>
      <c r="C45" s="243"/>
      <c r="D45" s="243"/>
      <c r="E45" s="244"/>
      <c r="F45" s="10">
        <v>162</v>
      </c>
      <c r="G45" s="5">
        <v>70030.15</v>
      </c>
      <c r="H45" s="6"/>
      <c r="I45" s="130">
        <f t="shared" si="2"/>
        <v>70030.15</v>
      </c>
      <c r="J45" s="5">
        <v>-21669.75</v>
      </c>
      <c r="K45" s="6"/>
      <c r="L45" s="130">
        <f t="shared" si="3"/>
        <v>-21669.75</v>
      </c>
    </row>
    <row r="46" spans="1:12" ht="21.75" customHeight="1">
      <c r="A46" s="242" t="s">
        <v>107</v>
      </c>
      <c r="B46" s="243"/>
      <c r="C46" s="243"/>
      <c r="D46" s="243"/>
      <c r="E46" s="244"/>
      <c r="F46" s="10">
        <v>163</v>
      </c>
      <c r="G46" s="131">
        <f>SUM(G47:G49)</f>
        <v>0</v>
      </c>
      <c r="H46" s="132">
        <f>SUM(H47:H49)</f>
        <v>0</v>
      </c>
      <c r="I46" s="130">
        <f t="shared" si="2"/>
        <v>0</v>
      </c>
      <c r="J46" s="131">
        <f>SUM(J47:J49)</f>
        <v>0</v>
      </c>
      <c r="K46" s="132">
        <f>SUM(K47:K49)</f>
        <v>0</v>
      </c>
      <c r="L46" s="130">
        <f t="shared" si="3"/>
        <v>0</v>
      </c>
    </row>
    <row r="47" spans="1:12" ht="12.75">
      <c r="A47" s="242" t="s">
        <v>21</v>
      </c>
      <c r="B47" s="243"/>
      <c r="C47" s="243"/>
      <c r="D47" s="243"/>
      <c r="E47" s="244"/>
      <c r="F47" s="10">
        <v>164</v>
      </c>
      <c r="G47" s="5"/>
      <c r="H47" s="6"/>
      <c r="I47" s="130">
        <f t="shared" si="2"/>
        <v>0</v>
      </c>
      <c r="J47" s="5"/>
      <c r="K47" s="6"/>
      <c r="L47" s="130">
        <f t="shared" si="3"/>
        <v>0</v>
      </c>
    </row>
    <row r="48" spans="1:12" ht="12.75">
      <c r="A48" s="242" t="s">
        <v>22</v>
      </c>
      <c r="B48" s="243"/>
      <c r="C48" s="243"/>
      <c r="D48" s="243"/>
      <c r="E48" s="244"/>
      <c r="F48" s="10">
        <v>165</v>
      </c>
      <c r="G48" s="5"/>
      <c r="H48" s="6"/>
      <c r="I48" s="130">
        <f t="shared" si="2"/>
        <v>0</v>
      </c>
      <c r="J48" s="5"/>
      <c r="K48" s="6"/>
      <c r="L48" s="130">
        <f t="shared" si="3"/>
        <v>0</v>
      </c>
    </row>
    <row r="49" spans="1:12" ht="12.75">
      <c r="A49" s="242" t="s">
        <v>23</v>
      </c>
      <c r="B49" s="243"/>
      <c r="C49" s="243"/>
      <c r="D49" s="243"/>
      <c r="E49" s="244"/>
      <c r="F49" s="10">
        <v>166</v>
      </c>
      <c r="G49" s="5"/>
      <c r="H49" s="6"/>
      <c r="I49" s="130">
        <f t="shared" si="2"/>
        <v>0</v>
      </c>
      <c r="J49" s="5"/>
      <c r="K49" s="6"/>
      <c r="L49" s="130">
        <f t="shared" si="3"/>
        <v>0</v>
      </c>
    </row>
    <row r="50" spans="1:12" ht="21" customHeight="1">
      <c r="A50" s="245" t="s">
        <v>210</v>
      </c>
      <c r="B50" s="243"/>
      <c r="C50" s="243"/>
      <c r="D50" s="243"/>
      <c r="E50" s="244"/>
      <c r="F50" s="10">
        <v>167</v>
      </c>
      <c r="G50" s="131">
        <f>SUM(G51:G53)</f>
        <v>2593584.31</v>
      </c>
      <c r="H50" s="132">
        <f>SUM(H51:H53)</f>
        <v>0</v>
      </c>
      <c r="I50" s="130">
        <f t="shared" si="2"/>
        <v>2593584.31</v>
      </c>
      <c r="J50" s="131">
        <f>SUM(J51:J53)</f>
        <v>2212760.57</v>
      </c>
      <c r="K50" s="132">
        <f>SUM(K51:K53)</f>
        <v>0</v>
      </c>
      <c r="L50" s="130">
        <f t="shared" si="3"/>
        <v>2212760.57</v>
      </c>
    </row>
    <row r="51" spans="1:12" ht="12.75">
      <c r="A51" s="242" t="s">
        <v>24</v>
      </c>
      <c r="B51" s="243"/>
      <c r="C51" s="243"/>
      <c r="D51" s="243"/>
      <c r="E51" s="244"/>
      <c r="F51" s="10">
        <v>168</v>
      </c>
      <c r="G51" s="5">
        <v>2593584.31</v>
      </c>
      <c r="H51" s="6"/>
      <c r="I51" s="130">
        <f t="shared" si="2"/>
        <v>2593584.31</v>
      </c>
      <c r="J51" s="5">
        <v>2212760.57</v>
      </c>
      <c r="K51" s="6"/>
      <c r="L51" s="130">
        <f t="shared" si="3"/>
        <v>2212760.57</v>
      </c>
    </row>
    <row r="52" spans="1:12" ht="12.75">
      <c r="A52" s="242" t="s">
        <v>25</v>
      </c>
      <c r="B52" s="243"/>
      <c r="C52" s="243"/>
      <c r="D52" s="243"/>
      <c r="E52" s="244"/>
      <c r="F52" s="10">
        <v>169</v>
      </c>
      <c r="G52" s="5"/>
      <c r="H52" s="6"/>
      <c r="I52" s="130">
        <f t="shared" si="2"/>
        <v>0</v>
      </c>
      <c r="J52" s="5"/>
      <c r="K52" s="6"/>
      <c r="L52" s="130">
        <f t="shared" si="3"/>
        <v>0</v>
      </c>
    </row>
    <row r="53" spans="1:12" ht="12.75">
      <c r="A53" s="242" t="s">
        <v>26</v>
      </c>
      <c r="B53" s="243"/>
      <c r="C53" s="243"/>
      <c r="D53" s="243"/>
      <c r="E53" s="244"/>
      <c r="F53" s="10">
        <v>170</v>
      </c>
      <c r="G53" s="5"/>
      <c r="H53" s="6"/>
      <c r="I53" s="130">
        <f t="shared" si="2"/>
        <v>0</v>
      </c>
      <c r="J53" s="5"/>
      <c r="K53" s="6"/>
      <c r="L53" s="130">
        <f t="shared" si="3"/>
        <v>0</v>
      </c>
    </row>
    <row r="54" spans="1:12" ht="21" customHeight="1">
      <c r="A54" s="245" t="s">
        <v>108</v>
      </c>
      <c r="B54" s="243"/>
      <c r="C54" s="243"/>
      <c r="D54" s="243"/>
      <c r="E54" s="244"/>
      <c r="F54" s="10">
        <v>171</v>
      </c>
      <c r="G54" s="131">
        <f>SUM(G55:G56)</f>
        <v>0</v>
      </c>
      <c r="H54" s="132">
        <f>SUM(H55:H56)</f>
        <v>0</v>
      </c>
      <c r="I54" s="130">
        <f t="shared" si="2"/>
        <v>0</v>
      </c>
      <c r="J54" s="131">
        <f>SUM(J55:J56)</f>
        <v>0</v>
      </c>
      <c r="K54" s="132">
        <f>SUM(K55:K56)</f>
        <v>0</v>
      </c>
      <c r="L54" s="130">
        <f t="shared" si="3"/>
        <v>0</v>
      </c>
    </row>
    <row r="55" spans="1:12" ht="12.75">
      <c r="A55" s="242" t="s">
        <v>27</v>
      </c>
      <c r="B55" s="243"/>
      <c r="C55" s="243"/>
      <c r="D55" s="243"/>
      <c r="E55" s="244"/>
      <c r="F55" s="10">
        <v>172</v>
      </c>
      <c r="G55" s="5"/>
      <c r="H55" s="6"/>
      <c r="I55" s="130">
        <f t="shared" si="2"/>
        <v>0</v>
      </c>
      <c r="J55" s="5"/>
      <c r="K55" s="6"/>
      <c r="L55" s="130">
        <f t="shared" si="3"/>
        <v>0</v>
      </c>
    </row>
    <row r="56" spans="1:12" ht="12.75">
      <c r="A56" s="242" t="s">
        <v>28</v>
      </c>
      <c r="B56" s="243"/>
      <c r="C56" s="243"/>
      <c r="D56" s="243"/>
      <c r="E56" s="244"/>
      <c r="F56" s="10">
        <v>173</v>
      </c>
      <c r="G56" s="5"/>
      <c r="H56" s="6"/>
      <c r="I56" s="130">
        <f t="shared" si="2"/>
        <v>0</v>
      </c>
      <c r="J56" s="5"/>
      <c r="K56" s="6"/>
      <c r="L56" s="130">
        <f t="shared" si="3"/>
        <v>0</v>
      </c>
    </row>
    <row r="57" spans="1:12" ht="21" customHeight="1">
      <c r="A57" s="245" t="s">
        <v>109</v>
      </c>
      <c r="B57" s="243"/>
      <c r="C57" s="243"/>
      <c r="D57" s="243"/>
      <c r="E57" s="244"/>
      <c r="F57" s="10">
        <v>174</v>
      </c>
      <c r="G57" s="131">
        <f>G58+G62</f>
        <v>-46828701.28</v>
      </c>
      <c r="H57" s="132">
        <f>H58+H62</f>
        <v>-416018531.42999995</v>
      </c>
      <c r="I57" s="130">
        <f t="shared" si="2"/>
        <v>-462847232.7099999</v>
      </c>
      <c r="J57" s="131">
        <f>J58+J62</f>
        <v>-43660288.67</v>
      </c>
      <c r="K57" s="132">
        <f>K58+K62</f>
        <v>-384489335.90999997</v>
      </c>
      <c r="L57" s="130">
        <f t="shared" si="3"/>
        <v>-428149624.58</v>
      </c>
    </row>
    <row r="58" spans="1:12" ht="12.75">
      <c r="A58" s="242" t="s">
        <v>110</v>
      </c>
      <c r="B58" s="243"/>
      <c r="C58" s="243"/>
      <c r="D58" s="243"/>
      <c r="E58" s="244"/>
      <c r="F58" s="10">
        <v>175</v>
      </c>
      <c r="G58" s="131">
        <f>SUM(G59:G61)</f>
        <v>-12066312.49</v>
      </c>
      <c r="H58" s="132">
        <f>SUM(H59:H61)</f>
        <v>-98378584.28</v>
      </c>
      <c r="I58" s="130">
        <f t="shared" si="2"/>
        <v>-110444896.77</v>
      </c>
      <c r="J58" s="131">
        <f>SUM(J59:J61)</f>
        <v>-10610328.07</v>
      </c>
      <c r="K58" s="132">
        <f>SUM(K59:K61)</f>
        <v>-100556196</v>
      </c>
      <c r="L58" s="130">
        <f t="shared" si="3"/>
        <v>-111166524.07</v>
      </c>
    </row>
    <row r="59" spans="1:12" ht="12.75">
      <c r="A59" s="242" t="s">
        <v>29</v>
      </c>
      <c r="B59" s="243"/>
      <c r="C59" s="243"/>
      <c r="D59" s="243"/>
      <c r="E59" s="244"/>
      <c r="F59" s="10">
        <v>176</v>
      </c>
      <c r="G59" s="5">
        <v>-8851374.41</v>
      </c>
      <c r="H59" s="6">
        <v>-70082492.85</v>
      </c>
      <c r="I59" s="130">
        <f t="shared" si="2"/>
        <v>-78933867.25999999</v>
      </c>
      <c r="J59" s="5">
        <v>-7552732.38</v>
      </c>
      <c r="K59" s="6">
        <v>-75652708.98</v>
      </c>
      <c r="L59" s="130">
        <f t="shared" si="3"/>
        <v>-83205441.36</v>
      </c>
    </row>
    <row r="60" spans="1:12" ht="12.75">
      <c r="A60" s="242" t="s">
        <v>30</v>
      </c>
      <c r="B60" s="243"/>
      <c r="C60" s="243"/>
      <c r="D60" s="243"/>
      <c r="E60" s="244"/>
      <c r="F60" s="10">
        <v>177</v>
      </c>
      <c r="G60" s="5">
        <v>-3214938.08</v>
      </c>
      <c r="H60" s="6">
        <v>-28296091.43</v>
      </c>
      <c r="I60" s="130">
        <f t="shared" si="2"/>
        <v>-31511029.509999998</v>
      </c>
      <c r="J60" s="5">
        <v>-3057595.69</v>
      </c>
      <c r="K60" s="6">
        <v>-24903487.02</v>
      </c>
      <c r="L60" s="130">
        <f t="shared" si="3"/>
        <v>-27961082.71</v>
      </c>
    </row>
    <row r="61" spans="1:12" ht="12.75">
      <c r="A61" s="242" t="s">
        <v>31</v>
      </c>
      <c r="B61" s="243"/>
      <c r="C61" s="243"/>
      <c r="D61" s="243"/>
      <c r="E61" s="244"/>
      <c r="F61" s="10">
        <v>178</v>
      </c>
      <c r="G61" s="5"/>
      <c r="H61" s="6"/>
      <c r="I61" s="130">
        <f t="shared" si="2"/>
        <v>0</v>
      </c>
      <c r="J61" s="5"/>
      <c r="K61" s="6"/>
      <c r="L61" s="130">
        <f t="shared" si="3"/>
        <v>0</v>
      </c>
    </row>
    <row r="62" spans="1:12" ht="24" customHeight="1">
      <c r="A62" s="242" t="s">
        <v>111</v>
      </c>
      <c r="B62" s="243"/>
      <c r="C62" s="243"/>
      <c r="D62" s="243"/>
      <c r="E62" s="244"/>
      <c r="F62" s="10">
        <v>179</v>
      </c>
      <c r="G62" s="131">
        <f>SUM(G63:G65)</f>
        <v>-34762388.79</v>
      </c>
      <c r="H62" s="132">
        <f>SUM(H63:H65)</f>
        <v>-317639947.15</v>
      </c>
      <c r="I62" s="130">
        <f t="shared" si="2"/>
        <v>-352402335.94</v>
      </c>
      <c r="J62" s="131">
        <f>SUM(J63:J65)</f>
        <v>-33049960.6</v>
      </c>
      <c r="K62" s="132">
        <f>SUM(K63:K65)</f>
        <v>-283933139.90999997</v>
      </c>
      <c r="L62" s="130">
        <f t="shared" si="3"/>
        <v>-316983100.51</v>
      </c>
    </row>
    <row r="63" spans="1:12" ht="12.75">
      <c r="A63" s="242" t="s">
        <v>32</v>
      </c>
      <c r="B63" s="243"/>
      <c r="C63" s="243"/>
      <c r="D63" s="243"/>
      <c r="E63" s="244"/>
      <c r="F63" s="10">
        <v>180</v>
      </c>
      <c r="G63" s="5">
        <v>-807223.48</v>
      </c>
      <c r="H63" s="6">
        <v>-22601888.09</v>
      </c>
      <c r="I63" s="130">
        <f t="shared" si="2"/>
        <v>-23409111.57</v>
      </c>
      <c r="J63" s="5">
        <v>-922522.45</v>
      </c>
      <c r="K63" s="6">
        <v>-23520670.62</v>
      </c>
      <c r="L63" s="130">
        <f t="shared" si="3"/>
        <v>-24443193.07</v>
      </c>
    </row>
    <row r="64" spans="1:12" ht="12.75">
      <c r="A64" s="242" t="s">
        <v>47</v>
      </c>
      <c r="B64" s="243"/>
      <c r="C64" s="243"/>
      <c r="D64" s="243"/>
      <c r="E64" s="244"/>
      <c r="F64" s="10">
        <v>181</v>
      </c>
      <c r="G64" s="5">
        <v>-20492222.7</v>
      </c>
      <c r="H64" s="6">
        <v>-161414052.93</v>
      </c>
      <c r="I64" s="130">
        <f t="shared" si="2"/>
        <v>-181906275.63</v>
      </c>
      <c r="J64" s="5">
        <v>-20697134.77</v>
      </c>
      <c r="K64" s="6">
        <v>-158522316.1</v>
      </c>
      <c r="L64" s="130">
        <f t="shared" si="3"/>
        <v>-179219450.87</v>
      </c>
    </row>
    <row r="65" spans="1:12" ht="12.75">
      <c r="A65" s="242" t="s">
        <v>48</v>
      </c>
      <c r="B65" s="243"/>
      <c r="C65" s="243"/>
      <c r="D65" s="243"/>
      <c r="E65" s="244"/>
      <c r="F65" s="10">
        <v>182</v>
      </c>
      <c r="G65" s="5">
        <v>-13462942.61</v>
      </c>
      <c r="H65" s="6">
        <v>-133624006.13</v>
      </c>
      <c r="I65" s="130">
        <f t="shared" si="2"/>
        <v>-147086948.74</v>
      </c>
      <c r="J65" s="5">
        <v>-11430303.38</v>
      </c>
      <c r="K65" s="6">
        <v>-101890153.19</v>
      </c>
      <c r="L65" s="130">
        <f t="shared" si="3"/>
        <v>-113320456.57</v>
      </c>
    </row>
    <row r="66" spans="1:12" ht="12.75">
      <c r="A66" s="245" t="s">
        <v>112</v>
      </c>
      <c r="B66" s="243"/>
      <c r="C66" s="243"/>
      <c r="D66" s="243"/>
      <c r="E66" s="244"/>
      <c r="F66" s="10">
        <v>183</v>
      </c>
      <c r="G66" s="131">
        <f>SUM(G67:G73)</f>
        <v>-2302541.2</v>
      </c>
      <c r="H66" s="132">
        <f>SUM(H67:H73)</f>
        <v>-32300269.759999998</v>
      </c>
      <c r="I66" s="130">
        <f t="shared" si="2"/>
        <v>-34602810.96</v>
      </c>
      <c r="J66" s="131">
        <f>SUM(J67:J73)</f>
        <v>-15717101.68</v>
      </c>
      <c r="K66" s="132">
        <f>SUM(K67:K73)</f>
        <v>-73547421.38999999</v>
      </c>
      <c r="L66" s="130">
        <f t="shared" si="3"/>
        <v>-89264523.07</v>
      </c>
    </row>
    <row r="67" spans="1:12" ht="21" customHeight="1">
      <c r="A67" s="242" t="s">
        <v>221</v>
      </c>
      <c r="B67" s="243"/>
      <c r="C67" s="243"/>
      <c r="D67" s="243"/>
      <c r="E67" s="244"/>
      <c r="F67" s="10">
        <v>184</v>
      </c>
      <c r="G67" s="5"/>
      <c r="H67" s="6"/>
      <c r="I67" s="130">
        <f t="shared" si="2"/>
        <v>0</v>
      </c>
      <c r="J67" s="5"/>
      <c r="K67" s="6"/>
      <c r="L67" s="130">
        <f t="shared" si="3"/>
        <v>0</v>
      </c>
    </row>
    <row r="68" spans="1:12" ht="12.75">
      <c r="A68" s="242" t="s">
        <v>49</v>
      </c>
      <c r="B68" s="243"/>
      <c r="C68" s="243"/>
      <c r="D68" s="243"/>
      <c r="E68" s="244"/>
      <c r="F68" s="10">
        <v>185</v>
      </c>
      <c r="G68" s="5"/>
      <c r="H68" s="6"/>
      <c r="I68" s="130">
        <f t="shared" si="2"/>
        <v>0</v>
      </c>
      <c r="J68" s="5"/>
      <c r="K68" s="6"/>
      <c r="L68" s="130">
        <f t="shared" si="3"/>
        <v>0</v>
      </c>
    </row>
    <row r="69" spans="1:12" ht="12.75">
      <c r="A69" s="242" t="s">
        <v>206</v>
      </c>
      <c r="B69" s="243"/>
      <c r="C69" s="243"/>
      <c r="D69" s="243"/>
      <c r="E69" s="244"/>
      <c r="F69" s="10">
        <v>186</v>
      </c>
      <c r="G69" s="5"/>
      <c r="H69" s="6">
        <v>-1483200</v>
      </c>
      <c r="I69" s="130">
        <f t="shared" si="2"/>
        <v>-1483200</v>
      </c>
      <c r="J69" s="5">
        <v>-10624798</v>
      </c>
      <c r="K69" s="6">
        <v>-27507493.24</v>
      </c>
      <c r="L69" s="130">
        <f t="shared" si="3"/>
        <v>-38132291.239999995</v>
      </c>
    </row>
    <row r="70" spans="1:12" ht="23.25" customHeight="1">
      <c r="A70" s="242" t="s">
        <v>254</v>
      </c>
      <c r="B70" s="243"/>
      <c r="C70" s="243"/>
      <c r="D70" s="243"/>
      <c r="E70" s="244"/>
      <c r="F70" s="10">
        <v>187</v>
      </c>
      <c r="G70" s="5"/>
      <c r="H70" s="6">
        <v>-1688376.72</v>
      </c>
      <c r="I70" s="130">
        <f t="shared" si="2"/>
        <v>-1688376.72</v>
      </c>
      <c r="J70" s="5">
        <v>-2918028.44</v>
      </c>
      <c r="K70" s="6">
        <v>-346602.08</v>
      </c>
      <c r="L70" s="130">
        <f t="shared" si="3"/>
        <v>-3264630.52</v>
      </c>
    </row>
    <row r="71" spans="1:12" ht="19.5" customHeight="1">
      <c r="A71" s="242" t="s">
        <v>255</v>
      </c>
      <c r="B71" s="243"/>
      <c r="C71" s="243"/>
      <c r="D71" s="243"/>
      <c r="E71" s="244"/>
      <c r="F71" s="10">
        <v>188</v>
      </c>
      <c r="G71" s="5">
        <v>-448365.25</v>
      </c>
      <c r="H71" s="6">
        <v>-472270.55</v>
      </c>
      <c r="I71" s="130">
        <f aca="true" t="shared" si="4" ref="I71:I99">G71+H71</f>
        <v>-920635.8</v>
      </c>
      <c r="J71" s="5">
        <v>-462983.37</v>
      </c>
      <c r="K71" s="6">
        <v>-577198.84</v>
      </c>
      <c r="L71" s="130">
        <f aca="true" t="shared" si="5" ref="L71:L99">J71+K71</f>
        <v>-1040182.21</v>
      </c>
    </row>
    <row r="72" spans="1:12" ht="12.75">
      <c r="A72" s="242" t="s">
        <v>257</v>
      </c>
      <c r="B72" s="243"/>
      <c r="C72" s="243"/>
      <c r="D72" s="243"/>
      <c r="E72" s="244"/>
      <c r="F72" s="10">
        <v>189</v>
      </c>
      <c r="G72" s="5">
        <v>-1590622.86</v>
      </c>
      <c r="H72" s="6">
        <v>-3058345.92</v>
      </c>
      <c r="I72" s="130">
        <f t="shared" si="4"/>
        <v>-4648968.78</v>
      </c>
      <c r="J72" s="5">
        <v>-1366226.9</v>
      </c>
      <c r="K72" s="6"/>
      <c r="L72" s="130">
        <f t="shared" si="5"/>
        <v>-1366226.9</v>
      </c>
    </row>
    <row r="73" spans="1:12" ht="12.75">
      <c r="A73" s="242" t="s">
        <v>256</v>
      </c>
      <c r="B73" s="243"/>
      <c r="C73" s="243"/>
      <c r="D73" s="243"/>
      <c r="E73" s="244"/>
      <c r="F73" s="10">
        <v>190</v>
      </c>
      <c r="G73" s="5">
        <v>-263553.09</v>
      </c>
      <c r="H73" s="6">
        <v>-25598076.57</v>
      </c>
      <c r="I73" s="130">
        <f t="shared" si="4"/>
        <v>-25861629.66</v>
      </c>
      <c r="J73" s="5">
        <v>-345064.97</v>
      </c>
      <c r="K73" s="6">
        <v>-45116127.23</v>
      </c>
      <c r="L73" s="130">
        <f t="shared" si="5"/>
        <v>-45461192.199999996</v>
      </c>
    </row>
    <row r="74" spans="1:12" ht="24.75" customHeight="1">
      <c r="A74" s="245" t="s">
        <v>113</v>
      </c>
      <c r="B74" s="243"/>
      <c r="C74" s="243"/>
      <c r="D74" s="243"/>
      <c r="E74" s="244"/>
      <c r="F74" s="10">
        <v>191</v>
      </c>
      <c r="G74" s="131">
        <f>SUM(G75:G76)</f>
        <v>-28569.48</v>
      </c>
      <c r="H74" s="132">
        <f>SUM(H75:H76)</f>
        <v>-35510834.63</v>
      </c>
      <c r="I74" s="130">
        <f t="shared" si="4"/>
        <v>-35539404.11</v>
      </c>
      <c r="J74" s="131">
        <f>SUM(J75:J76)</f>
        <v>-136891.48</v>
      </c>
      <c r="K74" s="132">
        <f>SUM(K75:K76)</f>
        <v>-37911516.14</v>
      </c>
      <c r="L74" s="130">
        <f t="shared" si="5"/>
        <v>-38048407.62</v>
      </c>
    </row>
    <row r="75" spans="1:12" ht="12.75">
      <c r="A75" s="242" t="s">
        <v>50</v>
      </c>
      <c r="B75" s="243"/>
      <c r="C75" s="243"/>
      <c r="D75" s="243"/>
      <c r="E75" s="244"/>
      <c r="F75" s="10">
        <v>192</v>
      </c>
      <c r="G75" s="5"/>
      <c r="H75" s="6"/>
      <c r="I75" s="130">
        <f t="shared" si="4"/>
        <v>0</v>
      </c>
      <c r="J75" s="5"/>
      <c r="K75" s="6"/>
      <c r="L75" s="130">
        <f t="shared" si="5"/>
        <v>0</v>
      </c>
    </row>
    <row r="76" spans="1:12" ht="12.75">
      <c r="A76" s="242" t="s">
        <v>51</v>
      </c>
      <c r="B76" s="243"/>
      <c r="C76" s="243"/>
      <c r="D76" s="243"/>
      <c r="E76" s="244"/>
      <c r="F76" s="10">
        <v>193</v>
      </c>
      <c r="G76" s="5">
        <v>-28569.48</v>
      </c>
      <c r="H76" s="6">
        <v>-35510834.63</v>
      </c>
      <c r="I76" s="130">
        <f t="shared" si="4"/>
        <v>-35539404.11</v>
      </c>
      <c r="J76" s="5">
        <v>-136891.48</v>
      </c>
      <c r="K76" s="6">
        <v>-37911516.14</v>
      </c>
      <c r="L76" s="130">
        <f t="shared" si="5"/>
        <v>-38048407.62</v>
      </c>
    </row>
    <row r="77" spans="1:12" ht="12.75">
      <c r="A77" s="245" t="s">
        <v>59</v>
      </c>
      <c r="B77" s="243"/>
      <c r="C77" s="243"/>
      <c r="D77" s="243"/>
      <c r="E77" s="244"/>
      <c r="F77" s="10">
        <v>194</v>
      </c>
      <c r="G77" s="5"/>
      <c r="H77" s="6">
        <v>-499328.25</v>
      </c>
      <c r="I77" s="130">
        <f t="shared" si="4"/>
        <v>-499328.25</v>
      </c>
      <c r="J77" s="5"/>
      <c r="K77" s="6">
        <v>-210065.52</v>
      </c>
      <c r="L77" s="130">
        <f t="shared" si="5"/>
        <v>-210065.52</v>
      </c>
    </row>
    <row r="78" spans="1:12" ht="48" customHeight="1">
      <c r="A78" s="245" t="s">
        <v>365</v>
      </c>
      <c r="B78" s="243"/>
      <c r="C78" s="243"/>
      <c r="D78" s="243"/>
      <c r="E78" s="244"/>
      <c r="F78" s="10">
        <v>195</v>
      </c>
      <c r="G78" s="131">
        <f>G7+G16+G30+G31+G32+G33+G42+G50+G54+G57+G66+G74+G77</f>
        <v>3057971.8299999903</v>
      </c>
      <c r="H78" s="132">
        <f>H7+H16+H30+H31+H32+H33+H42+H50+H54+H57+H66+H74+H77</f>
        <v>42409671.44000017</v>
      </c>
      <c r="I78" s="130">
        <f t="shared" si="4"/>
        <v>45467643.27000016</v>
      </c>
      <c r="J78" s="131">
        <f>J7+J16+J30+J31+J32+J33+J42+J50+J54+J57+J66+J74+J77</f>
        <v>4947801.649999987</v>
      </c>
      <c r="K78" s="132">
        <f>K7+K16+K30+K31+K32+K33+K42+K50+K54+K57+K66+K74+K77</f>
        <v>59915268.24000021</v>
      </c>
      <c r="L78" s="130">
        <f t="shared" si="5"/>
        <v>64863069.890000194</v>
      </c>
    </row>
    <row r="79" spans="1:12" ht="12.75">
      <c r="A79" s="245" t="s">
        <v>114</v>
      </c>
      <c r="B79" s="243"/>
      <c r="C79" s="243"/>
      <c r="D79" s="243"/>
      <c r="E79" s="244"/>
      <c r="F79" s="10">
        <v>196</v>
      </c>
      <c r="G79" s="131">
        <f>SUM(G80:G81)</f>
        <v>-611594.37</v>
      </c>
      <c r="H79" s="132">
        <f>SUM(H80:H81)</f>
        <v>-8481934.28</v>
      </c>
      <c r="I79" s="130">
        <f t="shared" si="4"/>
        <v>-9093528.649999999</v>
      </c>
      <c r="J79" s="131">
        <f>SUM(J80:J81)</f>
        <v>-989560.33</v>
      </c>
      <c r="K79" s="132">
        <f>SUM(K80:K81)</f>
        <v>-11983053.66</v>
      </c>
      <c r="L79" s="130">
        <f t="shared" si="5"/>
        <v>-12972613.99</v>
      </c>
    </row>
    <row r="80" spans="1:12" ht="12.75">
      <c r="A80" s="242" t="s">
        <v>52</v>
      </c>
      <c r="B80" s="243"/>
      <c r="C80" s="243"/>
      <c r="D80" s="243"/>
      <c r="E80" s="244"/>
      <c r="F80" s="10">
        <v>197</v>
      </c>
      <c r="G80" s="5">
        <v>-611594.37</v>
      </c>
      <c r="H80" s="6">
        <v>-8481934.28</v>
      </c>
      <c r="I80" s="130">
        <f t="shared" si="4"/>
        <v>-9093528.649999999</v>
      </c>
      <c r="J80" s="5">
        <v>-989560.33</v>
      </c>
      <c r="K80" s="6">
        <v>-11983053.66</v>
      </c>
      <c r="L80" s="130">
        <f t="shared" si="5"/>
        <v>-12972613.99</v>
      </c>
    </row>
    <row r="81" spans="1:12" ht="12.75">
      <c r="A81" s="242" t="s">
        <v>53</v>
      </c>
      <c r="B81" s="243"/>
      <c r="C81" s="243"/>
      <c r="D81" s="243"/>
      <c r="E81" s="244"/>
      <c r="F81" s="10">
        <v>198</v>
      </c>
      <c r="G81" s="5"/>
      <c r="H81" s="6"/>
      <c r="I81" s="130">
        <f t="shared" si="4"/>
        <v>0</v>
      </c>
      <c r="J81" s="5"/>
      <c r="K81" s="6"/>
      <c r="L81" s="130">
        <f t="shared" si="5"/>
        <v>0</v>
      </c>
    </row>
    <row r="82" spans="1:12" ht="21" customHeight="1">
      <c r="A82" s="245" t="s">
        <v>208</v>
      </c>
      <c r="B82" s="243"/>
      <c r="C82" s="243"/>
      <c r="D82" s="243"/>
      <c r="E82" s="244"/>
      <c r="F82" s="10">
        <v>199</v>
      </c>
      <c r="G82" s="131">
        <f>G78+G79</f>
        <v>2446377.45999999</v>
      </c>
      <c r="H82" s="132">
        <f>H78+H79</f>
        <v>33927737.16000017</v>
      </c>
      <c r="I82" s="130">
        <f t="shared" si="4"/>
        <v>36374114.62000016</v>
      </c>
      <c r="J82" s="131">
        <f>J78+J79</f>
        <v>3958241.3199999873</v>
      </c>
      <c r="K82" s="132">
        <f>K78+K79</f>
        <v>47932214.58000021</v>
      </c>
      <c r="L82" s="130">
        <f t="shared" si="5"/>
        <v>51890455.90000019</v>
      </c>
    </row>
    <row r="83" spans="1:12" ht="12.75">
      <c r="A83" s="245" t="s">
        <v>258</v>
      </c>
      <c r="B83" s="246"/>
      <c r="C83" s="246"/>
      <c r="D83" s="246"/>
      <c r="E83" s="254"/>
      <c r="F83" s="10">
        <v>200</v>
      </c>
      <c r="G83" s="5"/>
      <c r="H83" s="6"/>
      <c r="I83" s="130">
        <f t="shared" si="4"/>
        <v>0</v>
      </c>
      <c r="J83" s="5"/>
      <c r="K83" s="6"/>
      <c r="L83" s="130">
        <f t="shared" si="5"/>
        <v>0</v>
      </c>
    </row>
    <row r="84" spans="1:12" ht="12.75">
      <c r="A84" s="245" t="s">
        <v>259</v>
      </c>
      <c r="B84" s="246"/>
      <c r="C84" s="246"/>
      <c r="D84" s="246"/>
      <c r="E84" s="254"/>
      <c r="F84" s="10">
        <v>201</v>
      </c>
      <c r="G84" s="5"/>
      <c r="H84" s="6"/>
      <c r="I84" s="130">
        <f t="shared" si="4"/>
        <v>0</v>
      </c>
      <c r="J84" s="5"/>
      <c r="K84" s="6"/>
      <c r="L84" s="130">
        <f t="shared" si="5"/>
        <v>0</v>
      </c>
    </row>
    <row r="85" spans="1:12" ht="12.75">
      <c r="A85" s="245" t="s">
        <v>264</v>
      </c>
      <c r="B85" s="246"/>
      <c r="C85" s="246"/>
      <c r="D85" s="246"/>
      <c r="E85" s="246"/>
      <c r="F85" s="10">
        <v>202</v>
      </c>
      <c r="G85" s="5">
        <f>G7+G16+G30+G31+G32</f>
        <v>218829657.54999998</v>
      </c>
      <c r="H85" s="5">
        <f>H7+H16+H30+H31+H32</f>
        <v>1097571707.0100002</v>
      </c>
      <c r="I85" s="136">
        <f t="shared" si="4"/>
        <v>1316401364.5600002</v>
      </c>
      <c r="J85" s="5">
        <f>J7+J16+J30+J31+J32</f>
        <v>226057949.5</v>
      </c>
      <c r="K85" s="5">
        <f>K7+K16+K30+K31+K32</f>
        <v>1099512675.5800002</v>
      </c>
      <c r="L85" s="136">
        <f t="shared" si="5"/>
        <v>1325570625.0800002</v>
      </c>
    </row>
    <row r="86" spans="1:12" ht="12.75">
      <c r="A86" s="245" t="s">
        <v>265</v>
      </c>
      <c r="B86" s="246"/>
      <c r="C86" s="246"/>
      <c r="D86" s="246"/>
      <c r="E86" s="246"/>
      <c r="F86" s="10">
        <v>203</v>
      </c>
      <c r="G86" s="5">
        <f>G33+G42+G50+G54+G57+G66+G74+G77+G80</f>
        <v>-216383280.08999997</v>
      </c>
      <c r="H86" s="5">
        <f>H33+H42+H50+H54+H57+H66+H74+H77+H80</f>
        <v>-1063643969.85</v>
      </c>
      <c r="I86" s="136">
        <f t="shared" si="4"/>
        <v>-1280027249.94</v>
      </c>
      <c r="J86" s="5">
        <f>J33+J42+J50+J54+J57+J66+J74+J77+J80</f>
        <v>-222099708.18</v>
      </c>
      <c r="K86" s="5">
        <f>K33+K42+K50+K54+K57+K66+K74+K77+K80</f>
        <v>-1051580460.9999999</v>
      </c>
      <c r="L86" s="136">
        <f t="shared" si="5"/>
        <v>-1273680169.1799998</v>
      </c>
    </row>
    <row r="87" spans="1:12" ht="12.75">
      <c r="A87" s="245" t="s">
        <v>209</v>
      </c>
      <c r="B87" s="243"/>
      <c r="C87" s="243"/>
      <c r="D87" s="243"/>
      <c r="E87" s="243"/>
      <c r="F87" s="10">
        <v>204</v>
      </c>
      <c r="G87" s="131">
        <f>SUM(G88:G94)-G95</f>
        <v>-3090300.79</v>
      </c>
      <c r="H87" s="132">
        <f>SUM(H88:H94)-H95</f>
        <v>-21588896.9</v>
      </c>
      <c r="I87" s="130">
        <f t="shared" si="4"/>
        <v>-24679197.689999998</v>
      </c>
      <c r="J87" s="131">
        <f>SUM(J88:J94)-J95</f>
        <v>8356231.99</v>
      </c>
      <c r="K87" s="132">
        <f>SUM(K88:K94)-K95</f>
        <v>-6902036.2700000005</v>
      </c>
      <c r="L87" s="130">
        <f t="shared" si="5"/>
        <v>1454195.7199999997</v>
      </c>
    </row>
    <row r="88" spans="1:12" ht="19.5" customHeight="1">
      <c r="A88" s="242" t="s">
        <v>266</v>
      </c>
      <c r="B88" s="243"/>
      <c r="C88" s="243"/>
      <c r="D88" s="243"/>
      <c r="E88" s="243"/>
      <c r="F88" s="10">
        <v>205</v>
      </c>
      <c r="G88" s="5"/>
      <c r="H88" s="6"/>
      <c r="I88" s="130">
        <f t="shared" si="4"/>
        <v>0</v>
      </c>
      <c r="J88" s="5"/>
      <c r="K88" s="6"/>
      <c r="L88" s="130">
        <f t="shared" si="5"/>
        <v>0</v>
      </c>
    </row>
    <row r="89" spans="1:12" ht="23.25" customHeight="1">
      <c r="A89" s="242" t="s">
        <v>267</v>
      </c>
      <c r="B89" s="243"/>
      <c r="C89" s="243"/>
      <c r="D89" s="243"/>
      <c r="E89" s="243"/>
      <c r="F89" s="10">
        <v>206</v>
      </c>
      <c r="G89" s="5">
        <v>-3090300.79</v>
      </c>
      <c r="H89" s="6">
        <v>-18146920.56</v>
      </c>
      <c r="I89" s="130">
        <f t="shared" si="4"/>
        <v>-21237221.349999998</v>
      </c>
      <c r="J89" s="5">
        <v>8356231.99</v>
      </c>
      <c r="K89" s="6">
        <v>-4226732.4</v>
      </c>
      <c r="L89" s="130">
        <f t="shared" si="5"/>
        <v>4129499.59</v>
      </c>
    </row>
    <row r="90" spans="1:12" ht="21.75" customHeight="1">
      <c r="A90" s="242" t="s">
        <v>268</v>
      </c>
      <c r="B90" s="243"/>
      <c r="C90" s="243"/>
      <c r="D90" s="243"/>
      <c r="E90" s="243"/>
      <c r="F90" s="10">
        <v>207</v>
      </c>
      <c r="G90" s="5"/>
      <c r="H90" s="6">
        <v>-3441976.34</v>
      </c>
      <c r="I90" s="130">
        <f t="shared" si="4"/>
        <v>-3441976.34</v>
      </c>
      <c r="J90" s="5"/>
      <c r="K90" s="6">
        <v>-2675303.87</v>
      </c>
      <c r="L90" s="130">
        <f t="shared" si="5"/>
        <v>-2675303.87</v>
      </c>
    </row>
    <row r="91" spans="1:12" ht="21" customHeight="1">
      <c r="A91" s="242" t="s">
        <v>269</v>
      </c>
      <c r="B91" s="243"/>
      <c r="C91" s="243"/>
      <c r="D91" s="243"/>
      <c r="E91" s="243"/>
      <c r="F91" s="10">
        <v>208</v>
      </c>
      <c r="G91" s="5"/>
      <c r="H91" s="6"/>
      <c r="I91" s="130">
        <f t="shared" si="4"/>
        <v>0</v>
      </c>
      <c r="J91" s="5"/>
      <c r="K91" s="6"/>
      <c r="L91" s="130">
        <f t="shared" si="5"/>
        <v>0</v>
      </c>
    </row>
    <row r="92" spans="1:12" ht="12.75">
      <c r="A92" s="242" t="s">
        <v>270</v>
      </c>
      <c r="B92" s="243"/>
      <c r="C92" s="243"/>
      <c r="D92" s="243"/>
      <c r="E92" s="243"/>
      <c r="F92" s="10">
        <v>209</v>
      </c>
      <c r="G92" s="5"/>
      <c r="H92" s="6"/>
      <c r="I92" s="130">
        <f t="shared" si="4"/>
        <v>0</v>
      </c>
      <c r="J92" s="5"/>
      <c r="K92" s="6"/>
      <c r="L92" s="130">
        <f t="shared" si="5"/>
        <v>0</v>
      </c>
    </row>
    <row r="93" spans="1:12" ht="22.5" customHeight="1">
      <c r="A93" s="242" t="s">
        <v>271</v>
      </c>
      <c r="B93" s="243"/>
      <c r="C93" s="243"/>
      <c r="D93" s="243"/>
      <c r="E93" s="243"/>
      <c r="F93" s="10">
        <v>210</v>
      </c>
      <c r="G93" s="5"/>
      <c r="H93" s="6"/>
      <c r="I93" s="130">
        <f t="shared" si="4"/>
        <v>0</v>
      </c>
      <c r="J93" s="5"/>
      <c r="K93" s="6"/>
      <c r="L93" s="130">
        <f t="shared" si="5"/>
        <v>0</v>
      </c>
    </row>
    <row r="94" spans="1:12" ht="12.75">
      <c r="A94" s="242" t="s">
        <v>272</v>
      </c>
      <c r="B94" s="243"/>
      <c r="C94" s="243"/>
      <c r="D94" s="243"/>
      <c r="E94" s="243"/>
      <c r="F94" s="10">
        <v>211</v>
      </c>
      <c r="G94" s="5"/>
      <c r="H94" s="6"/>
      <c r="I94" s="130">
        <f t="shared" si="4"/>
        <v>0</v>
      </c>
      <c r="J94" s="5"/>
      <c r="K94" s="6"/>
      <c r="L94" s="130">
        <f t="shared" si="5"/>
        <v>0</v>
      </c>
    </row>
    <row r="95" spans="1:12" ht="12.75">
      <c r="A95" s="242" t="s">
        <v>273</v>
      </c>
      <c r="B95" s="243"/>
      <c r="C95" s="243"/>
      <c r="D95" s="243"/>
      <c r="E95" s="243"/>
      <c r="F95" s="10">
        <v>212</v>
      </c>
      <c r="G95" s="5"/>
      <c r="H95" s="6"/>
      <c r="I95" s="130">
        <f t="shared" si="4"/>
        <v>0</v>
      </c>
      <c r="J95" s="5"/>
      <c r="K95" s="6"/>
      <c r="L95" s="130">
        <f t="shared" si="5"/>
        <v>0</v>
      </c>
    </row>
    <row r="96" spans="1:12" ht="12.75">
      <c r="A96" s="245" t="s">
        <v>207</v>
      </c>
      <c r="B96" s="243"/>
      <c r="C96" s="243"/>
      <c r="D96" s="243"/>
      <c r="E96" s="243"/>
      <c r="F96" s="10">
        <v>213</v>
      </c>
      <c r="G96" s="131">
        <f>G82+G87</f>
        <v>-643923.3300000099</v>
      </c>
      <c r="H96" s="132">
        <f>H82+H87</f>
        <v>12338840.26000017</v>
      </c>
      <c r="I96" s="130">
        <f t="shared" si="4"/>
        <v>11694916.93000016</v>
      </c>
      <c r="J96" s="131">
        <f>J82+J87</f>
        <v>12314473.309999987</v>
      </c>
      <c r="K96" s="132">
        <f>K82+K87</f>
        <v>41030178.3100002</v>
      </c>
      <c r="L96" s="130">
        <f t="shared" si="5"/>
        <v>53344651.62000019</v>
      </c>
    </row>
    <row r="97" spans="1:12" ht="12.75">
      <c r="A97" s="245" t="s">
        <v>258</v>
      </c>
      <c r="B97" s="246"/>
      <c r="C97" s="246"/>
      <c r="D97" s="246"/>
      <c r="E97" s="254"/>
      <c r="F97" s="10">
        <v>214</v>
      </c>
      <c r="G97" s="5"/>
      <c r="H97" s="6"/>
      <c r="I97" s="130">
        <f t="shared" si="4"/>
        <v>0</v>
      </c>
      <c r="J97" s="5"/>
      <c r="K97" s="6"/>
      <c r="L97" s="130">
        <f t="shared" si="5"/>
        <v>0</v>
      </c>
    </row>
    <row r="98" spans="1:12" ht="12.75">
      <c r="A98" s="245" t="s">
        <v>259</v>
      </c>
      <c r="B98" s="246"/>
      <c r="C98" s="246"/>
      <c r="D98" s="246"/>
      <c r="E98" s="254"/>
      <c r="F98" s="10">
        <v>215</v>
      </c>
      <c r="G98" s="5"/>
      <c r="H98" s="6"/>
      <c r="I98" s="130">
        <f t="shared" si="4"/>
        <v>0</v>
      </c>
      <c r="J98" s="5"/>
      <c r="K98" s="6"/>
      <c r="L98" s="130">
        <f t="shared" si="5"/>
        <v>0</v>
      </c>
    </row>
    <row r="99" spans="1:12" ht="12.75">
      <c r="A99" s="247" t="s">
        <v>299</v>
      </c>
      <c r="B99" s="249"/>
      <c r="C99" s="249"/>
      <c r="D99" s="249"/>
      <c r="E99" s="249"/>
      <c r="F99" s="11">
        <v>216</v>
      </c>
      <c r="G99" s="7">
        <v>0</v>
      </c>
      <c r="H99" s="8">
        <v>0</v>
      </c>
      <c r="I99" s="133">
        <f t="shared" si="4"/>
        <v>0</v>
      </c>
      <c r="J99" s="7">
        <v>0</v>
      </c>
      <c r="K99" s="8">
        <v>0</v>
      </c>
      <c r="L99" s="133">
        <f t="shared" si="5"/>
        <v>0</v>
      </c>
    </row>
    <row r="100" spans="1:12" ht="12.75">
      <c r="A100" s="262" t="s">
        <v>378</v>
      </c>
      <c r="B100" s="262"/>
      <c r="C100" s="262"/>
      <c r="D100" s="262"/>
      <c r="E100" s="262"/>
      <c r="F100" s="262"/>
      <c r="G100" s="262"/>
      <c r="H100" s="262"/>
      <c r="I100" s="262"/>
      <c r="J100" s="262"/>
      <c r="K100" s="262"/>
      <c r="L100" s="262"/>
    </row>
  </sheetData>
  <sheetProtection/>
  <mergeCells count="101">
    <mergeCell ref="A2:L2"/>
    <mergeCell ref="J4:L4"/>
    <mergeCell ref="A6:E6"/>
    <mergeCell ref="G4:I4"/>
    <mergeCell ref="K3:L3"/>
    <mergeCell ref="F4:F5"/>
    <mergeCell ref="A4:E5"/>
    <mergeCell ref="A9:E9"/>
    <mergeCell ref="A10:E10"/>
    <mergeCell ref="A11:E11"/>
    <mergeCell ref="A7:E7"/>
    <mergeCell ref="A16:E16"/>
    <mergeCell ref="A17:E17"/>
    <mergeCell ref="A8:E8"/>
    <mergeCell ref="A12:E12"/>
    <mergeCell ref="A13:E13"/>
    <mergeCell ref="A14:E14"/>
    <mergeCell ref="A15:E15"/>
    <mergeCell ref="A28:E28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40:E40"/>
    <mergeCell ref="A41:E41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52:E52"/>
    <mergeCell ref="A51:E51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64:E64"/>
    <mergeCell ref="A65:E65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76:E76"/>
    <mergeCell ref="A77:E77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8:E78"/>
    <mergeCell ref="A79:E79"/>
    <mergeCell ref="A80:E80"/>
    <mergeCell ref="A87:E87"/>
    <mergeCell ref="A81:E81"/>
    <mergeCell ref="A82:E82"/>
    <mergeCell ref="A83:E83"/>
    <mergeCell ref="A84:E84"/>
    <mergeCell ref="A85:E85"/>
    <mergeCell ref="A98:E98"/>
    <mergeCell ref="A99:E99"/>
    <mergeCell ref="A100:L100"/>
    <mergeCell ref="A93:E93"/>
    <mergeCell ref="A94:E94"/>
    <mergeCell ref="A95:E95"/>
    <mergeCell ref="A96:E96"/>
    <mergeCell ref="A97:E97"/>
    <mergeCell ref="A90:E90"/>
    <mergeCell ref="A91:E91"/>
    <mergeCell ref="A92:E92"/>
    <mergeCell ref="A86:E86"/>
    <mergeCell ref="A89:E89"/>
    <mergeCell ref="A88:E8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  <ignoredErrors>
    <ignoredError sqref="I7:J17 I28:I45 I46:I56 I57:I72 I96" formula="1"/>
    <ignoredError sqref="I18:J20 I24:I27 I78:I84 I87 I74 I85:I86 J85:K85 H85 J86:K86 H86" formula="1" formulaRange="1"/>
    <ignoredError sqref="G21:L23 G18:H20 K18:L20 G24:H27 J24:L27 H75:K77 H78:H84 J78:K84 H87 J87:K87 H74 J74:K74" formulaRange="1"/>
    <ignoredError sqref="I85:I86" formula="1" formulaRange="1" unlockedFormula="1"/>
    <ignoredError sqref="J85:K85 H85 J86:K86 H86" formulaRange="1" unlockedFormula="1"/>
    <ignoredError sqref="G85:G8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="110" zoomScaleSheetLayoutView="110" zoomScalePageLayoutView="0" workbookViewId="0" topLeftCell="A1">
      <selection activeCell="K8" sqref="K8"/>
    </sheetView>
  </sheetViews>
  <sheetFormatPr defaultColWidth="9.140625" defaultRowHeight="12.75"/>
  <cols>
    <col min="1" max="16384" width="9.140625" style="141" customWidth="1"/>
  </cols>
  <sheetData>
    <row r="1" spans="1:10" ht="12.75">
      <c r="A1" s="263" t="s">
        <v>211</v>
      </c>
      <c r="B1" s="264"/>
      <c r="C1" s="264"/>
      <c r="D1" s="264"/>
      <c r="E1" s="264"/>
      <c r="F1" s="264"/>
      <c r="G1" s="264"/>
      <c r="H1" s="264"/>
      <c r="I1" s="264"/>
      <c r="J1" s="265"/>
    </row>
    <row r="2" spans="1:10" ht="12.75">
      <c r="A2" s="266" t="s">
        <v>396</v>
      </c>
      <c r="B2" s="267"/>
      <c r="C2" s="267"/>
      <c r="D2" s="267"/>
      <c r="E2" s="267"/>
      <c r="F2" s="267"/>
      <c r="G2" s="267"/>
      <c r="H2" s="267"/>
      <c r="I2" s="267"/>
      <c r="J2" s="265"/>
    </row>
    <row r="3" spans="1:11" ht="12.75">
      <c r="A3" s="27"/>
      <c r="B3" s="143"/>
      <c r="C3" s="143"/>
      <c r="D3" s="282"/>
      <c r="E3" s="282"/>
      <c r="F3" s="143"/>
      <c r="G3" s="143"/>
      <c r="H3" s="143"/>
      <c r="I3" s="143"/>
      <c r="J3" s="144"/>
      <c r="K3" s="60" t="s">
        <v>58</v>
      </c>
    </row>
    <row r="4" spans="1:11" ht="33.75">
      <c r="A4" s="268" t="s">
        <v>6</v>
      </c>
      <c r="B4" s="268"/>
      <c r="C4" s="268"/>
      <c r="D4" s="268"/>
      <c r="E4" s="268"/>
      <c r="F4" s="268"/>
      <c r="G4" s="268"/>
      <c r="H4" s="268"/>
      <c r="I4" s="151" t="s">
        <v>62</v>
      </c>
      <c r="J4" s="152" t="s">
        <v>374</v>
      </c>
      <c r="K4" s="152" t="s">
        <v>375</v>
      </c>
    </row>
    <row r="5" spans="1:11" ht="12.75" customHeight="1">
      <c r="A5" s="269">
        <v>1</v>
      </c>
      <c r="B5" s="269"/>
      <c r="C5" s="269"/>
      <c r="D5" s="269"/>
      <c r="E5" s="269"/>
      <c r="F5" s="269"/>
      <c r="G5" s="269"/>
      <c r="H5" s="269"/>
      <c r="I5" s="153">
        <v>2</v>
      </c>
      <c r="J5" s="154" t="s">
        <v>60</v>
      </c>
      <c r="K5" s="154" t="s">
        <v>61</v>
      </c>
    </row>
    <row r="6" spans="1:11" ht="12.75">
      <c r="A6" s="273" t="s">
        <v>213</v>
      </c>
      <c r="B6" s="274"/>
      <c r="C6" s="274"/>
      <c r="D6" s="274"/>
      <c r="E6" s="274"/>
      <c r="F6" s="274"/>
      <c r="G6" s="274"/>
      <c r="H6" s="275"/>
      <c r="I6" s="149">
        <v>1</v>
      </c>
      <c r="J6" s="150">
        <f>J7+J18+J36</f>
        <v>-31165673</v>
      </c>
      <c r="K6" s="150">
        <f>K7+K18+K36</f>
        <v>-239597758</v>
      </c>
    </row>
    <row r="7" spans="1:11" ht="12.75">
      <c r="A7" s="276" t="s">
        <v>214</v>
      </c>
      <c r="B7" s="271"/>
      <c r="C7" s="271"/>
      <c r="D7" s="271"/>
      <c r="E7" s="271"/>
      <c r="F7" s="271"/>
      <c r="G7" s="271"/>
      <c r="H7" s="272"/>
      <c r="I7" s="14">
        <v>2</v>
      </c>
      <c r="J7" s="145">
        <f>J8+J9</f>
        <v>68549400</v>
      </c>
      <c r="K7" s="145">
        <f>K8+K9</f>
        <v>-5967838</v>
      </c>
    </row>
    <row r="8" spans="1:11" ht="12.75">
      <c r="A8" s="270" t="s">
        <v>85</v>
      </c>
      <c r="B8" s="271"/>
      <c r="C8" s="271"/>
      <c r="D8" s="271"/>
      <c r="E8" s="271"/>
      <c r="F8" s="271"/>
      <c r="G8" s="271"/>
      <c r="H8" s="272"/>
      <c r="I8" s="14">
        <v>3</v>
      </c>
      <c r="J8" s="20">
        <v>45467643</v>
      </c>
      <c r="K8" s="20">
        <v>64863070</v>
      </c>
    </row>
    <row r="9" spans="1:11" ht="12.75">
      <c r="A9" s="270" t="s">
        <v>86</v>
      </c>
      <c r="B9" s="271"/>
      <c r="C9" s="271"/>
      <c r="D9" s="271"/>
      <c r="E9" s="271"/>
      <c r="F9" s="271"/>
      <c r="G9" s="271"/>
      <c r="H9" s="272"/>
      <c r="I9" s="14">
        <v>4</v>
      </c>
      <c r="J9" s="145">
        <f>SUM(J10:J17)</f>
        <v>23081757</v>
      </c>
      <c r="K9" s="145">
        <f>SUM(K10:K17)</f>
        <v>-70830908</v>
      </c>
    </row>
    <row r="10" spans="1:11" ht="12.75">
      <c r="A10" s="270" t="s">
        <v>115</v>
      </c>
      <c r="B10" s="271"/>
      <c r="C10" s="271"/>
      <c r="D10" s="271"/>
      <c r="E10" s="271"/>
      <c r="F10" s="271"/>
      <c r="G10" s="271"/>
      <c r="H10" s="272"/>
      <c r="I10" s="14">
        <v>5</v>
      </c>
      <c r="J10" s="20">
        <v>22073435</v>
      </c>
      <c r="K10" s="20">
        <v>22893532</v>
      </c>
    </row>
    <row r="11" spans="1:11" ht="12.75">
      <c r="A11" s="270" t="s">
        <v>116</v>
      </c>
      <c r="B11" s="271"/>
      <c r="C11" s="271"/>
      <c r="D11" s="271"/>
      <c r="E11" s="271"/>
      <c r="F11" s="271"/>
      <c r="G11" s="271"/>
      <c r="H11" s="272"/>
      <c r="I11" s="14">
        <v>6</v>
      </c>
      <c r="J11" s="20">
        <v>1335677</v>
      </c>
      <c r="K11" s="20">
        <v>1549661</v>
      </c>
    </row>
    <row r="12" spans="1:11" ht="12.75">
      <c r="A12" s="270" t="s">
        <v>117</v>
      </c>
      <c r="B12" s="271"/>
      <c r="C12" s="271"/>
      <c r="D12" s="271"/>
      <c r="E12" s="271"/>
      <c r="F12" s="271"/>
      <c r="G12" s="271"/>
      <c r="H12" s="272"/>
      <c r="I12" s="14">
        <v>7</v>
      </c>
      <c r="J12" s="20">
        <v>-4355711</v>
      </c>
      <c r="K12" s="20">
        <v>23738643</v>
      </c>
    </row>
    <row r="13" spans="1:11" ht="12.75">
      <c r="A13" s="270" t="s">
        <v>118</v>
      </c>
      <c r="B13" s="271"/>
      <c r="C13" s="271"/>
      <c r="D13" s="271"/>
      <c r="E13" s="271"/>
      <c r="F13" s="271"/>
      <c r="G13" s="271"/>
      <c r="H13" s="272"/>
      <c r="I13" s="14">
        <v>8</v>
      </c>
      <c r="J13" s="20"/>
      <c r="K13" s="20"/>
    </row>
    <row r="14" spans="1:11" ht="12.75">
      <c r="A14" s="270" t="s">
        <v>119</v>
      </c>
      <c r="B14" s="271"/>
      <c r="C14" s="271"/>
      <c r="D14" s="271"/>
      <c r="E14" s="271"/>
      <c r="F14" s="271"/>
      <c r="G14" s="271"/>
      <c r="H14" s="272"/>
      <c r="I14" s="14">
        <v>9</v>
      </c>
      <c r="J14" s="20"/>
      <c r="K14" s="20">
        <v>-109881965</v>
      </c>
    </row>
    <row r="15" spans="1:11" ht="12.75">
      <c r="A15" s="270" t="s">
        <v>120</v>
      </c>
      <c r="B15" s="271"/>
      <c r="C15" s="271"/>
      <c r="D15" s="271"/>
      <c r="E15" s="271"/>
      <c r="F15" s="271"/>
      <c r="G15" s="271"/>
      <c r="H15" s="272"/>
      <c r="I15" s="14">
        <v>10</v>
      </c>
      <c r="J15" s="20"/>
      <c r="K15" s="20">
        <v>-24569938</v>
      </c>
    </row>
    <row r="16" spans="1:11" ht="21" customHeight="1">
      <c r="A16" s="270" t="s">
        <v>121</v>
      </c>
      <c r="B16" s="271"/>
      <c r="C16" s="271"/>
      <c r="D16" s="271"/>
      <c r="E16" s="271"/>
      <c r="F16" s="271"/>
      <c r="G16" s="271"/>
      <c r="H16" s="272"/>
      <c r="I16" s="14">
        <v>11</v>
      </c>
      <c r="J16" s="20"/>
      <c r="K16" s="20">
        <v>-768403</v>
      </c>
    </row>
    <row r="17" spans="1:11" ht="12.75">
      <c r="A17" s="270" t="s">
        <v>122</v>
      </c>
      <c r="B17" s="271"/>
      <c r="C17" s="271"/>
      <c r="D17" s="271"/>
      <c r="E17" s="271"/>
      <c r="F17" s="271"/>
      <c r="G17" s="271"/>
      <c r="H17" s="272"/>
      <c r="I17" s="14">
        <v>12</v>
      </c>
      <c r="J17" s="20">
        <v>4028356</v>
      </c>
      <c r="K17" s="20">
        <v>16207562</v>
      </c>
    </row>
    <row r="18" spans="1:11" ht="12.75">
      <c r="A18" s="276" t="s">
        <v>123</v>
      </c>
      <c r="B18" s="271"/>
      <c r="C18" s="271"/>
      <c r="D18" s="271"/>
      <c r="E18" s="271"/>
      <c r="F18" s="271"/>
      <c r="G18" s="271"/>
      <c r="H18" s="272"/>
      <c r="I18" s="14">
        <v>13</v>
      </c>
      <c r="J18" s="146">
        <f>SUM(J19:J35)</f>
        <v>-88676635</v>
      </c>
      <c r="K18" s="146">
        <f>SUM(K19:K35)</f>
        <v>-220657306</v>
      </c>
    </row>
    <row r="19" spans="1:11" ht="12.75">
      <c r="A19" s="270" t="s">
        <v>124</v>
      </c>
      <c r="B19" s="271"/>
      <c r="C19" s="271"/>
      <c r="D19" s="271"/>
      <c r="E19" s="271"/>
      <c r="F19" s="271"/>
      <c r="G19" s="271"/>
      <c r="H19" s="272"/>
      <c r="I19" s="14">
        <v>14</v>
      </c>
      <c r="J19" s="20">
        <v>24380141</v>
      </c>
      <c r="K19" s="20">
        <v>54487067</v>
      </c>
    </row>
    <row r="20" spans="1:11" ht="19.5" customHeight="1">
      <c r="A20" s="270" t="s">
        <v>147</v>
      </c>
      <c r="B20" s="271"/>
      <c r="C20" s="271"/>
      <c r="D20" s="271"/>
      <c r="E20" s="271"/>
      <c r="F20" s="271"/>
      <c r="G20" s="271"/>
      <c r="H20" s="272"/>
      <c r="I20" s="14">
        <v>15</v>
      </c>
      <c r="J20" s="20">
        <v>-187040656</v>
      </c>
      <c r="K20" s="20">
        <v>-400527902</v>
      </c>
    </row>
    <row r="21" spans="1:11" ht="12.75">
      <c r="A21" s="270" t="s">
        <v>125</v>
      </c>
      <c r="B21" s="271"/>
      <c r="C21" s="271"/>
      <c r="D21" s="271"/>
      <c r="E21" s="271"/>
      <c r="F21" s="271"/>
      <c r="G21" s="271"/>
      <c r="H21" s="272"/>
      <c r="I21" s="14">
        <v>16</v>
      </c>
      <c r="J21" s="20">
        <v>5484682</v>
      </c>
      <c r="K21" s="20">
        <v>64374709</v>
      </c>
    </row>
    <row r="22" spans="1:11" ht="22.5" customHeight="1">
      <c r="A22" s="270" t="s">
        <v>126</v>
      </c>
      <c r="B22" s="271"/>
      <c r="C22" s="271"/>
      <c r="D22" s="271"/>
      <c r="E22" s="271"/>
      <c r="F22" s="271"/>
      <c r="G22" s="271"/>
      <c r="H22" s="272"/>
      <c r="I22" s="14">
        <v>17</v>
      </c>
      <c r="J22" s="20"/>
      <c r="K22" s="20"/>
    </row>
    <row r="23" spans="1:11" ht="21" customHeight="1">
      <c r="A23" s="270" t="s">
        <v>127</v>
      </c>
      <c r="B23" s="271"/>
      <c r="C23" s="271"/>
      <c r="D23" s="271"/>
      <c r="E23" s="271"/>
      <c r="F23" s="271"/>
      <c r="G23" s="271"/>
      <c r="H23" s="272"/>
      <c r="I23" s="14">
        <v>18</v>
      </c>
      <c r="J23" s="20">
        <v>1500626</v>
      </c>
      <c r="K23" s="20">
        <v>1700834</v>
      </c>
    </row>
    <row r="24" spans="1:11" ht="12.75">
      <c r="A24" s="270" t="s">
        <v>128</v>
      </c>
      <c r="B24" s="271"/>
      <c r="C24" s="271"/>
      <c r="D24" s="271"/>
      <c r="E24" s="271"/>
      <c r="F24" s="271"/>
      <c r="G24" s="271"/>
      <c r="H24" s="272"/>
      <c r="I24" s="14">
        <v>19</v>
      </c>
      <c r="J24" s="20">
        <v>-139396694</v>
      </c>
      <c r="K24" s="20">
        <v>12692666</v>
      </c>
    </row>
    <row r="25" spans="1:11" ht="12.75">
      <c r="A25" s="270" t="s">
        <v>129</v>
      </c>
      <c r="B25" s="271"/>
      <c r="C25" s="271"/>
      <c r="D25" s="271"/>
      <c r="E25" s="271"/>
      <c r="F25" s="271"/>
      <c r="G25" s="271"/>
      <c r="H25" s="272"/>
      <c r="I25" s="14">
        <v>20</v>
      </c>
      <c r="J25" s="20">
        <v>3897244</v>
      </c>
      <c r="K25" s="20"/>
    </row>
    <row r="26" spans="1:11" ht="12.75">
      <c r="A26" s="270" t="s">
        <v>130</v>
      </c>
      <c r="B26" s="271"/>
      <c r="C26" s="271"/>
      <c r="D26" s="271"/>
      <c r="E26" s="271"/>
      <c r="F26" s="271"/>
      <c r="G26" s="271"/>
      <c r="H26" s="272"/>
      <c r="I26" s="14">
        <v>21</v>
      </c>
      <c r="J26" s="20">
        <v>-317897447</v>
      </c>
      <c r="K26" s="20">
        <v>-264954358</v>
      </c>
    </row>
    <row r="27" spans="1:11" ht="12.75">
      <c r="A27" s="270" t="s">
        <v>131</v>
      </c>
      <c r="B27" s="271"/>
      <c r="C27" s="271"/>
      <c r="D27" s="271"/>
      <c r="E27" s="271"/>
      <c r="F27" s="271"/>
      <c r="G27" s="271"/>
      <c r="H27" s="272"/>
      <c r="I27" s="14">
        <v>22</v>
      </c>
      <c r="J27" s="20"/>
      <c r="K27" s="20"/>
    </row>
    <row r="28" spans="1:11" ht="21" customHeight="1">
      <c r="A28" s="270" t="s">
        <v>146</v>
      </c>
      <c r="B28" s="271"/>
      <c r="C28" s="271"/>
      <c r="D28" s="271"/>
      <c r="E28" s="271"/>
      <c r="F28" s="271"/>
      <c r="G28" s="271"/>
      <c r="H28" s="272"/>
      <c r="I28" s="14">
        <v>23</v>
      </c>
      <c r="J28" s="20">
        <v>1411125</v>
      </c>
      <c r="K28" s="20">
        <v>1975212</v>
      </c>
    </row>
    <row r="29" spans="1:11" ht="12.75">
      <c r="A29" s="270" t="s">
        <v>132</v>
      </c>
      <c r="B29" s="271"/>
      <c r="C29" s="271"/>
      <c r="D29" s="271"/>
      <c r="E29" s="271"/>
      <c r="F29" s="271"/>
      <c r="G29" s="271"/>
      <c r="H29" s="272"/>
      <c r="I29" s="14">
        <v>24</v>
      </c>
      <c r="J29" s="20">
        <v>474442846</v>
      </c>
      <c r="K29" s="20">
        <v>299763101</v>
      </c>
    </row>
    <row r="30" spans="1:11" ht="19.5" customHeight="1">
      <c r="A30" s="270" t="s">
        <v>133</v>
      </c>
      <c r="B30" s="271"/>
      <c r="C30" s="271"/>
      <c r="D30" s="271"/>
      <c r="E30" s="271"/>
      <c r="F30" s="271"/>
      <c r="G30" s="271"/>
      <c r="H30" s="272"/>
      <c r="I30" s="14">
        <v>25</v>
      </c>
      <c r="J30" s="20">
        <v>-1500626</v>
      </c>
      <c r="K30" s="20">
        <v>-1700834</v>
      </c>
    </row>
    <row r="31" spans="1:11" ht="12.75">
      <c r="A31" s="270" t="s">
        <v>134</v>
      </c>
      <c r="B31" s="271"/>
      <c r="C31" s="271"/>
      <c r="D31" s="271"/>
      <c r="E31" s="271"/>
      <c r="F31" s="271"/>
      <c r="G31" s="271"/>
      <c r="H31" s="272"/>
      <c r="I31" s="14">
        <v>26</v>
      </c>
      <c r="J31" s="20">
        <v>6152722</v>
      </c>
      <c r="K31" s="20">
        <v>5888358</v>
      </c>
    </row>
    <row r="32" spans="1:11" ht="12.75">
      <c r="A32" s="270" t="s">
        <v>135</v>
      </c>
      <c r="B32" s="271"/>
      <c r="C32" s="271"/>
      <c r="D32" s="271"/>
      <c r="E32" s="271"/>
      <c r="F32" s="271"/>
      <c r="G32" s="271"/>
      <c r="H32" s="272"/>
      <c r="I32" s="14">
        <v>27</v>
      </c>
      <c r="J32" s="20"/>
      <c r="K32" s="20"/>
    </row>
    <row r="33" spans="1:11" ht="12.75">
      <c r="A33" s="270" t="s">
        <v>136</v>
      </c>
      <c r="B33" s="271"/>
      <c r="C33" s="271"/>
      <c r="D33" s="271"/>
      <c r="E33" s="271"/>
      <c r="F33" s="271"/>
      <c r="G33" s="271"/>
      <c r="H33" s="272"/>
      <c r="I33" s="14">
        <v>28</v>
      </c>
      <c r="J33" s="20">
        <v>-21908</v>
      </c>
      <c r="K33" s="20"/>
    </row>
    <row r="34" spans="1:11" ht="12.75">
      <c r="A34" s="270" t="s">
        <v>137</v>
      </c>
      <c r="B34" s="271"/>
      <c r="C34" s="271"/>
      <c r="D34" s="271"/>
      <c r="E34" s="271"/>
      <c r="F34" s="271"/>
      <c r="G34" s="271"/>
      <c r="H34" s="272"/>
      <c r="I34" s="14">
        <v>29</v>
      </c>
      <c r="J34" s="20">
        <v>18634972</v>
      </c>
      <c r="K34" s="20">
        <v>30964776</v>
      </c>
    </row>
    <row r="35" spans="1:11" ht="21" customHeight="1">
      <c r="A35" s="270" t="s">
        <v>138</v>
      </c>
      <c r="B35" s="271"/>
      <c r="C35" s="271"/>
      <c r="D35" s="271"/>
      <c r="E35" s="271"/>
      <c r="F35" s="271"/>
      <c r="G35" s="271"/>
      <c r="H35" s="272"/>
      <c r="I35" s="14">
        <v>30</v>
      </c>
      <c r="J35" s="20">
        <v>21276338</v>
      </c>
      <c r="K35" s="20">
        <v>-25320935</v>
      </c>
    </row>
    <row r="36" spans="1:11" ht="12.75">
      <c r="A36" s="276" t="s">
        <v>139</v>
      </c>
      <c r="B36" s="271"/>
      <c r="C36" s="271"/>
      <c r="D36" s="271"/>
      <c r="E36" s="271"/>
      <c r="F36" s="271"/>
      <c r="G36" s="271"/>
      <c r="H36" s="272"/>
      <c r="I36" s="14">
        <v>31</v>
      </c>
      <c r="J36" s="20">
        <v>-11038438</v>
      </c>
      <c r="K36" s="20">
        <v>-12972614</v>
      </c>
    </row>
    <row r="37" spans="1:11" ht="12.75">
      <c r="A37" s="276" t="s">
        <v>92</v>
      </c>
      <c r="B37" s="271"/>
      <c r="C37" s="271"/>
      <c r="D37" s="271"/>
      <c r="E37" s="271"/>
      <c r="F37" s="271"/>
      <c r="G37" s="271"/>
      <c r="H37" s="272"/>
      <c r="I37" s="14">
        <v>32</v>
      </c>
      <c r="J37" s="146">
        <f>SUM(J38:J51)</f>
        <v>54996736</v>
      </c>
      <c r="K37" s="146">
        <f>SUM(K38:K51)</f>
        <v>235291196</v>
      </c>
    </row>
    <row r="38" spans="1:11" ht="12.75">
      <c r="A38" s="270" t="s">
        <v>140</v>
      </c>
      <c r="B38" s="271"/>
      <c r="C38" s="271"/>
      <c r="D38" s="271"/>
      <c r="E38" s="271"/>
      <c r="F38" s="271"/>
      <c r="G38" s="271"/>
      <c r="H38" s="272"/>
      <c r="I38" s="14">
        <v>33</v>
      </c>
      <c r="J38" s="20">
        <v>2565</v>
      </c>
      <c r="K38" s="20"/>
    </row>
    <row r="39" spans="1:11" ht="12.75">
      <c r="A39" s="270" t="s">
        <v>141</v>
      </c>
      <c r="B39" s="271"/>
      <c r="C39" s="271"/>
      <c r="D39" s="271"/>
      <c r="E39" s="271"/>
      <c r="F39" s="271"/>
      <c r="G39" s="271"/>
      <c r="H39" s="272"/>
      <c r="I39" s="14">
        <v>34</v>
      </c>
      <c r="J39" s="20">
        <v>-24615501</v>
      </c>
      <c r="K39" s="20">
        <v>-4135618</v>
      </c>
    </row>
    <row r="40" spans="1:11" ht="12.75">
      <c r="A40" s="270" t="s">
        <v>142</v>
      </c>
      <c r="B40" s="271"/>
      <c r="C40" s="271"/>
      <c r="D40" s="271"/>
      <c r="E40" s="271"/>
      <c r="F40" s="271"/>
      <c r="G40" s="271"/>
      <c r="H40" s="272"/>
      <c r="I40" s="14">
        <v>35</v>
      </c>
      <c r="J40" s="20"/>
      <c r="K40" s="20"/>
    </row>
    <row r="41" spans="1:11" ht="12.75">
      <c r="A41" s="270" t="s">
        <v>143</v>
      </c>
      <c r="B41" s="271"/>
      <c r="C41" s="271"/>
      <c r="D41" s="271"/>
      <c r="E41" s="271"/>
      <c r="F41" s="271"/>
      <c r="G41" s="271"/>
      <c r="H41" s="272"/>
      <c r="I41" s="14">
        <v>36</v>
      </c>
      <c r="J41" s="20">
        <v>-1254228</v>
      </c>
      <c r="K41" s="20">
        <v>-968937</v>
      </c>
    </row>
    <row r="42" spans="1:11" ht="21" customHeight="1">
      <c r="A42" s="270" t="s">
        <v>144</v>
      </c>
      <c r="B42" s="271"/>
      <c r="C42" s="271"/>
      <c r="D42" s="271"/>
      <c r="E42" s="271"/>
      <c r="F42" s="271"/>
      <c r="G42" s="271"/>
      <c r="H42" s="272"/>
      <c r="I42" s="14">
        <v>37</v>
      </c>
      <c r="J42" s="20">
        <v>20000</v>
      </c>
      <c r="K42" s="20"/>
    </row>
    <row r="43" spans="1:11" ht="21.75" customHeight="1">
      <c r="A43" s="270" t="s">
        <v>145</v>
      </c>
      <c r="B43" s="271"/>
      <c r="C43" s="271"/>
      <c r="D43" s="271"/>
      <c r="E43" s="271"/>
      <c r="F43" s="271"/>
      <c r="G43" s="271"/>
      <c r="H43" s="272"/>
      <c r="I43" s="14">
        <v>38</v>
      </c>
      <c r="J43" s="20">
        <v>-65098749</v>
      </c>
      <c r="K43" s="20">
        <v>-14043633</v>
      </c>
    </row>
    <row r="44" spans="1:11" ht="23.25" customHeight="1">
      <c r="A44" s="270" t="s">
        <v>148</v>
      </c>
      <c r="B44" s="271"/>
      <c r="C44" s="271"/>
      <c r="D44" s="271"/>
      <c r="E44" s="271"/>
      <c r="F44" s="271"/>
      <c r="G44" s="271"/>
      <c r="H44" s="272"/>
      <c r="I44" s="14">
        <v>39</v>
      </c>
      <c r="J44" s="20">
        <v>2240295</v>
      </c>
      <c r="K44" s="20">
        <v>39884562</v>
      </c>
    </row>
    <row r="45" spans="1:11" ht="12.75">
      <c r="A45" s="270" t="s">
        <v>249</v>
      </c>
      <c r="B45" s="271"/>
      <c r="C45" s="271"/>
      <c r="D45" s="271"/>
      <c r="E45" s="271"/>
      <c r="F45" s="271"/>
      <c r="G45" s="271"/>
      <c r="H45" s="272"/>
      <c r="I45" s="14">
        <v>40</v>
      </c>
      <c r="J45" s="20">
        <v>123977823</v>
      </c>
      <c r="K45" s="20">
        <v>171585925</v>
      </c>
    </row>
    <row r="46" spans="1:11" ht="12.75">
      <c r="A46" s="270" t="s">
        <v>250</v>
      </c>
      <c r="B46" s="271"/>
      <c r="C46" s="271"/>
      <c r="D46" s="271"/>
      <c r="E46" s="271"/>
      <c r="F46" s="271"/>
      <c r="G46" s="271"/>
      <c r="H46" s="272"/>
      <c r="I46" s="14">
        <v>41</v>
      </c>
      <c r="J46" s="20">
        <v>-14610994</v>
      </c>
      <c r="K46" s="20"/>
    </row>
    <row r="47" spans="1:11" ht="12.75">
      <c r="A47" s="270" t="s">
        <v>251</v>
      </c>
      <c r="B47" s="271"/>
      <c r="C47" s="271"/>
      <c r="D47" s="271"/>
      <c r="E47" s="271"/>
      <c r="F47" s="271"/>
      <c r="G47" s="271"/>
      <c r="H47" s="272"/>
      <c r="I47" s="14">
        <v>42</v>
      </c>
      <c r="J47" s="20"/>
      <c r="K47" s="20"/>
    </row>
    <row r="48" spans="1:11" ht="12.75">
      <c r="A48" s="270" t="s">
        <v>252</v>
      </c>
      <c r="B48" s="271"/>
      <c r="C48" s="271"/>
      <c r="D48" s="271"/>
      <c r="E48" s="271"/>
      <c r="F48" s="271"/>
      <c r="G48" s="271"/>
      <c r="H48" s="272"/>
      <c r="I48" s="14">
        <v>43</v>
      </c>
      <c r="J48" s="20"/>
      <c r="K48" s="20"/>
    </row>
    <row r="49" spans="1:11" ht="12.75">
      <c r="A49" s="270" t="s">
        <v>253</v>
      </c>
      <c r="B49" s="277"/>
      <c r="C49" s="277"/>
      <c r="D49" s="277"/>
      <c r="E49" s="277"/>
      <c r="F49" s="277"/>
      <c r="G49" s="277"/>
      <c r="H49" s="278"/>
      <c r="I49" s="14">
        <v>44</v>
      </c>
      <c r="J49" s="20">
        <v>34335525</v>
      </c>
      <c r="K49" s="20">
        <v>10356185</v>
      </c>
    </row>
    <row r="50" spans="1:11" ht="12.75">
      <c r="A50" s="270" t="s">
        <v>277</v>
      </c>
      <c r="B50" s="277"/>
      <c r="C50" s="277"/>
      <c r="D50" s="277"/>
      <c r="E50" s="277"/>
      <c r="F50" s="277"/>
      <c r="G50" s="277"/>
      <c r="H50" s="278"/>
      <c r="I50" s="14">
        <v>45</v>
      </c>
      <c r="J50" s="20"/>
      <c r="K50" s="20">
        <v>133295115</v>
      </c>
    </row>
    <row r="51" spans="1:11" ht="12.75">
      <c r="A51" s="270" t="s">
        <v>278</v>
      </c>
      <c r="B51" s="277"/>
      <c r="C51" s="277"/>
      <c r="D51" s="277"/>
      <c r="E51" s="277"/>
      <c r="F51" s="277"/>
      <c r="G51" s="277"/>
      <c r="H51" s="278"/>
      <c r="I51" s="14">
        <v>46</v>
      </c>
      <c r="J51" s="20"/>
      <c r="K51" s="20">
        <v>-100682403</v>
      </c>
    </row>
    <row r="52" spans="1:11" ht="12.75">
      <c r="A52" s="276" t="s">
        <v>93</v>
      </c>
      <c r="B52" s="277"/>
      <c r="C52" s="277"/>
      <c r="D52" s="277"/>
      <c r="E52" s="277"/>
      <c r="F52" s="277"/>
      <c r="G52" s="277"/>
      <c r="H52" s="278"/>
      <c r="I52" s="14">
        <v>47</v>
      </c>
      <c r="J52" s="146">
        <f>SUM(J53:J57)</f>
        <v>-6384</v>
      </c>
      <c r="K52" s="146">
        <f>SUM(K53:K57)</f>
        <v>-27504</v>
      </c>
    </row>
    <row r="53" spans="1:11" ht="12.75">
      <c r="A53" s="270" t="s">
        <v>279</v>
      </c>
      <c r="B53" s="277"/>
      <c r="C53" s="277"/>
      <c r="D53" s="277"/>
      <c r="E53" s="277"/>
      <c r="F53" s="277"/>
      <c r="G53" s="277"/>
      <c r="H53" s="278"/>
      <c r="I53" s="14">
        <v>48</v>
      </c>
      <c r="J53" s="20"/>
      <c r="K53" s="20"/>
    </row>
    <row r="54" spans="1:11" ht="12.75">
      <c r="A54" s="270" t="s">
        <v>280</v>
      </c>
      <c r="B54" s="277"/>
      <c r="C54" s="277"/>
      <c r="D54" s="277"/>
      <c r="E54" s="277"/>
      <c r="F54" s="277"/>
      <c r="G54" s="277"/>
      <c r="H54" s="278"/>
      <c r="I54" s="14">
        <v>49</v>
      </c>
      <c r="J54" s="20"/>
      <c r="K54" s="20">
        <v>2300</v>
      </c>
    </row>
    <row r="55" spans="1:11" ht="12.75">
      <c r="A55" s="270" t="s">
        <v>281</v>
      </c>
      <c r="B55" s="277"/>
      <c r="C55" s="277"/>
      <c r="D55" s="277"/>
      <c r="E55" s="277"/>
      <c r="F55" s="277"/>
      <c r="G55" s="277"/>
      <c r="H55" s="278"/>
      <c r="I55" s="14">
        <v>50</v>
      </c>
      <c r="J55" s="20"/>
      <c r="K55" s="20">
        <v>-25772</v>
      </c>
    </row>
    <row r="56" spans="1:11" ht="12.75">
      <c r="A56" s="270" t="s">
        <v>282</v>
      </c>
      <c r="B56" s="277"/>
      <c r="C56" s="277"/>
      <c r="D56" s="277"/>
      <c r="E56" s="277"/>
      <c r="F56" s="277"/>
      <c r="G56" s="277"/>
      <c r="H56" s="278"/>
      <c r="I56" s="14">
        <v>51</v>
      </c>
      <c r="J56" s="20"/>
      <c r="K56" s="20"/>
    </row>
    <row r="57" spans="1:11" ht="12.75">
      <c r="A57" s="270" t="s">
        <v>283</v>
      </c>
      <c r="B57" s="277"/>
      <c r="C57" s="277"/>
      <c r="D57" s="277"/>
      <c r="E57" s="277"/>
      <c r="F57" s="277"/>
      <c r="G57" s="277"/>
      <c r="H57" s="278"/>
      <c r="I57" s="14">
        <v>52</v>
      </c>
      <c r="J57" s="20">
        <v>-6384</v>
      </c>
      <c r="K57" s="20">
        <v>-4032</v>
      </c>
    </row>
    <row r="58" spans="1:11" ht="12.75">
      <c r="A58" s="276" t="s">
        <v>94</v>
      </c>
      <c r="B58" s="277"/>
      <c r="C58" s="277"/>
      <c r="D58" s="277"/>
      <c r="E58" s="277"/>
      <c r="F58" s="277"/>
      <c r="G58" s="277"/>
      <c r="H58" s="278"/>
      <c r="I58" s="14">
        <v>53</v>
      </c>
      <c r="J58" s="146">
        <f>J6+J37+J52</f>
        <v>23824679</v>
      </c>
      <c r="K58" s="146">
        <f>K6+K37+K52</f>
        <v>-4334066</v>
      </c>
    </row>
    <row r="59" spans="1:11" ht="21.75" customHeight="1">
      <c r="A59" s="276" t="s">
        <v>284</v>
      </c>
      <c r="B59" s="277"/>
      <c r="C59" s="277"/>
      <c r="D59" s="277"/>
      <c r="E59" s="277"/>
      <c r="F59" s="277"/>
      <c r="G59" s="277"/>
      <c r="H59" s="278"/>
      <c r="I59" s="14">
        <v>54</v>
      </c>
      <c r="J59" s="20">
        <v>-620612</v>
      </c>
      <c r="K59" s="20">
        <v>1310355</v>
      </c>
    </row>
    <row r="60" spans="1:11" ht="12.75">
      <c r="A60" s="276" t="s">
        <v>95</v>
      </c>
      <c r="B60" s="277"/>
      <c r="C60" s="277"/>
      <c r="D60" s="277"/>
      <c r="E60" s="277"/>
      <c r="F60" s="277"/>
      <c r="G60" s="277"/>
      <c r="H60" s="278"/>
      <c r="I60" s="14">
        <v>55</v>
      </c>
      <c r="J60" s="146">
        <f>SUM(J58:J59)</f>
        <v>23204067</v>
      </c>
      <c r="K60" s="146">
        <f>SUM(K58:K59)</f>
        <v>-3023711</v>
      </c>
    </row>
    <row r="61" spans="1:11" ht="12.75">
      <c r="A61" s="270" t="s">
        <v>285</v>
      </c>
      <c r="B61" s="277"/>
      <c r="C61" s="277"/>
      <c r="D61" s="277"/>
      <c r="E61" s="277"/>
      <c r="F61" s="277"/>
      <c r="G61" s="277"/>
      <c r="H61" s="278"/>
      <c r="I61" s="14">
        <v>56</v>
      </c>
      <c r="J61" s="20">
        <v>38817213</v>
      </c>
      <c r="K61" s="20">
        <v>38803894</v>
      </c>
    </row>
    <row r="62" spans="1:11" ht="12.75">
      <c r="A62" s="279" t="s">
        <v>96</v>
      </c>
      <c r="B62" s="280"/>
      <c r="C62" s="280"/>
      <c r="D62" s="280"/>
      <c r="E62" s="280"/>
      <c r="F62" s="280"/>
      <c r="G62" s="280"/>
      <c r="H62" s="281"/>
      <c r="I62" s="15">
        <v>57</v>
      </c>
      <c r="J62" s="147">
        <f>SUM(J60:J61)</f>
        <v>62021280</v>
      </c>
      <c r="K62" s="147">
        <f>SUM(K60:K61)</f>
        <v>35780183</v>
      </c>
    </row>
    <row r="63" ht="12.75">
      <c r="A63" s="148" t="s">
        <v>5</v>
      </c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5:K5" numberStoredAsText="1"/>
    <ignoredError sqref="J18:K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1">
      <selection activeCell="I35" sqref="I35"/>
    </sheetView>
  </sheetViews>
  <sheetFormatPr defaultColWidth="9.140625" defaultRowHeight="12.75"/>
  <cols>
    <col min="1" max="4" width="9.140625" style="125" customWidth="1"/>
    <col min="5" max="5" width="9.57421875" style="125" customWidth="1"/>
    <col min="6" max="7" width="9.140625" style="125" customWidth="1"/>
    <col min="8" max="8" width="10.140625" style="125" customWidth="1"/>
    <col min="9" max="11" width="9.140625" style="125" customWidth="1"/>
    <col min="12" max="12" width="11.421875" style="125" customWidth="1"/>
    <col min="13" max="16384" width="9.140625" style="125" customWidth="1"/>
  </cols>
  <sheetData>
    <row r="1" spans="1:12" ht="13.5">
      <c r="A1" s="288" t="s">
        <v>149</v>
      </c>
      <c r="B1" s="265"/>
      <c r="C1" s="265"/>
      <c r="D1" s="265"/>
      <c r="E1" s="289"/>
      <c r="F1" s="290"/>
      <c r="G1" s="290"/>
      <c r="H1" s="290"/>
      <c r="I1" s="290"/>
      <c r="J1" s="290"/>
      <c r="K1" s="291"/>
      <c r="L1" s="124"/>
    </row>
    <row r="2" spans="1:12" ht="12.75">
      <c r="A2" s="266" t="s">
        <v>397</v>
      </c>
      <c r="B2" s="267"/>
      <c r="C2" s="267"/>
      <c r="D2" s="267"/>
      <c r="E2" s="289"/>
      <c r="F2" s="292"/>
      <c r="G2" s="292"/>
      <c r="H2" s="292"/>
      <c r="I2" s="292"/>
      <c r="J2" s="292"/>
      <c r="K2" s="293"/>
      <c r="L2" s="124"/>
    </row>
    <row r="3" spans="1:13" ht="12.75">
      <c r="A3" s="27"/>
      <c r="B3" s="142"/>
      <c r="C3" s="142"/>
      <c r="D3" s="142"/>
      <c r="E3" s="155"/>
      <c r="F3" s="3"/>
      <c r="G3" s="3"/>
      <c r="H3" s="3"/>
      <c r="I3" s="3"/>
      <c r="J3" s="3"/>
      <c r="K3" s="3"/>
      <c r="L3" s="283" t="s">
        <v>58</v>
      </c>
      <c r="M3" s="283"/>
    </row>
    <row r="4" spans="1:13" ht="13.5" customHeight="1">
      <c r="A4" s="268" t="s">
        <v>46</v>
      </c>
      <c r="B4" s="268"/>
      <c r="C4" s="268"/>
      <c r="D4" s="268" t="s">
        <v>62</v>
      </c>
      <c r="E4" s="269" t="s">
        <v>212</v>
      </c>
      <c r="F4" s="269"/>
      <c r="G4" s="269"/>
      <c r="H4" s="269"/>
      <c r="I4" s="269"/>
      <c r="J4" s="269"/>
      <c r="K4" s="269"/>
      <c r="L4" s="269" t="s">
        <v>219</v>
      </c>
      <c r="M4" s="269" t="s">
        <v>84</v>
      </c>
    </row>
    <row r="5" spans="1:13" ht="56.25">
      <c r="A5" s="297"/>
      <c r="B5" s="297"/>
      <c r="C5" s="297"/>
      <c r="D5" s="297"/>
      <c r="E5" s="152" t="s">
        <v>215</v>
      </c>
      <c r="F5" s="152" t="s">
        <v>44</v>
      </c>
      <c r="G5" s="152" t="s">
        <v>216</v>
      </c>
      <c r="H5" s="152" t="s">
        <v>217</v>
      </c>
      <c r="I5" s="152" t="s">
        <v>45</v>
      </c>
      <c r="J5" s="152" t="s">
        <v>218</v>
      </c>
      <c r="K5" s="152" t="s">
        <v>83</v>
      </c>
      <c r="L5" s="269"/>
      <c r="M5" s="269"/>
    </row>
    <row r="6" spans="1:13" ht="12.75">
      <c r="A6" s="294">
        <v>1</v>
      </c>
      <c r="B6" s="294"/>
      <c r="C6" s="294"/>
      <c r="D6" s="161">
        <v>2</v>
      </c>
      <c r="E6" s="161" t="s">
        <v>60</v>
      </c>
      <c r="F6" s="162" t="s">
        <v>61</v>
      </c>
      <c r="G6" s="161" t="s">
        <v>63</v>
      </c>
      <c r="H6" s="162" t="s">
        <v>64</v>
      </c>
      <c r="I6" s="161" t="s">
        <v>65</v>
      </c>
      <c r="J6" s="162" t="s">
        <v>66</v>
      </c>
      <c r="K6" s="161" t="s">
        <v>67</v>
      </c>
      <c r="L6" s="162" t="s">
        <v>68</v>
      </c>
      <c r="M6" s="161" t="s">
        <v>69</v>
      </c>
    </row>
    <row r="7" spans="1:13" ht="21" customHeight="1">
      <c r="A7" s="295" t="s">
        <v>301</v>
      </c>
      <c r="B7" s="296"/>
      <c r="C7" s="296"/>
      <c r="D7" s="17">
        <v>1</v>
      </c>
      <c r="E7" s="21">
        <v>442887200</v>
      </c>
      <c r="F7" s="21"/>
      <c r="G7" s="21">
        <v>530698408</v>
      </c>
      <c r="H7" s="21">
        <v>443930661</v>
      </c>
      <c r="I7" s="21">
        <v>192072963</v>
      </c>
      <c r="J7" s="21">
        <v>43603887</v>
      </c>
      <c r="K7" s="156">
        <f>SUM(E7:J7)</f>
        <v>1653193119</v>
      </c>
      <c r="L7" s="21"/>
      <c r="M7" s="156">
        <f>K7+L7</f>
        <v>1653193119</v>
      </c>
    </row>
    <row r="8" spans="1:13" ht="22.5" customHeight="1">
      <c r="A8" s="284" t="s">
        <v>260</v>
      </c>
      <c r="B8" s="285"/>
      <c r="C8" s="285"/>
      <c r="D8" s="4">
        <v>2</v>
      </c>
      <c r="E8" s="22"/>
      <c r="F8" s="22"/>
      <c r="G8" s="22">
        <v>-783465</v>
      </c>
      <c r="H8" s="22"/>
      <c r="I8" s="22">
        <v>825966</v>
      </c>
      <c r="J8" s="22"/>
      <c r="K8" s="157">
        <f aca="true" t="shared" si="0" ref="K8:K40">SUM(E8:J8)</f>
        <v>42501</v>
      </c>
      <c r="L8" s="22"/>
      <c r="M8" s="157">
        <f aca="true" t="shared" si="1" ref="M8:M40">K8+L8</f>
        <v>42501</v>
      </c>
    </row>
    <row r="9" spans="1:13" ht="21.75" customHeight="1">
      <c r="A9" s="284" t="s">
        <v>261</v>
      </c>
      <c r="B9" s="285"/>
      <c r="C9" s="285"/>
      <c r="D9" s="4">
        <v>3</v>
      </c>
      <c r="E9" s="22"/>
      <c r="F9" s="22"/>
      <c r="G9" s="22"/>
      <c r="H9" s="22"/>
      <c r="I9" s="22"/>
      <c r="J9" s="22"/>
      <c r="K9" s="157">
        <f t="shared" si="0"/>
        <v>0</v>
      </c>
      <c r="L9" s="22"/>
      <c r="M9" s="157">
        <f t="shared" si="1"/>
        <v>0</v>
      </c>
    </row>
    <row r="10" spans="1:13" ht="20.25" customHeight="1">
      <c r="A10" s="286" t="s">
        <v>353</v>
      </c>
      <c r="B10" s="285"/>
      <c r="C10" s="285"/>
      <c r="D10" s="4">
        <v>4</v>
      </c>
      <c r="E10" s="157">
        <f aca="true" t="shared" si="2" ref="E10:J10">SUM(E7:E9)</f>
        <v>442887200</v>
      </c>
      <c r="F10" s="157">
        <f t="shared" si="2"/>
        <v>0</v>
      </c>
      <c r="G10" s="157">
        <f t="shared" si="2"/>
        <v>529914943</v>
      </c>
      <c r="H10" s="157">
        <f t="shared" si="2"/>
        <v>443930661</v>
      </c>
      <c r="I10" s="157">
        <f t="shared" si="2"/>
        <v>192898929</v>
      </c>
      <c r="J10" s="157">
        <f t="shared" si="2"/>
        <v>43603887</v>
      </c>
      <c r="K10" s="157">
        <f t="shared" si="0"/>
        <v>1653235620</v>
      </c>
      <c r="L10" s="157">
        <f>SUM(L7:L9)</f>
        <v>0</v>
      </c>
      <c r="M10" s="157">
        <f t="shared" si="1"/>
        <v>1653235620</v>
      </c>
    </row>
    <row r="11" spans="1:13" ht="20.25" customHeight="1">
      <c r="A11" s="286" t="s">
        <v>354</v>
      </c>
      <c r="B11" s="287"/>
      <c r="C11" s="287"/>
      <c r="D11" s="4">
        <v>5</v>
      </c>
      <c r="E11" s="157">
        <f>E12+E13</f>
        <v>0</v>
      </c>
      <c r="F11" s="157">
        <f aca="true" t="shared" si="3" ref="F11:L11">F12+F13</f>
        <v>0</v>
      </c>
      <c r="G11" s="157">
        <f t="shared" si="3"/>
        <v>-69823383</v>
      </c>
      <c r="H11" s="157">
        <f t="shared" si="3"/>
        <v>0</v>
      </c>
      <c r="I11" s="157">
        <f t="shared" si="3"/>
        <v>7670975</v>
      </c>
      <c r="J11" s="157">
        <f t="shared" si="3"/>
        <v>78666745</v>
      </c>
      <c r="K11" s="157">
        <f t="shared" si="0"/>
        <v>16514337</v>
      </c>
      <c r="L11" s="157">
        <f t="shared" si="3"/>
        <v>0</v>
      </c>
      <c r="M11" s="157">
        <f t="shared" si="1"/>
        <v>16514337</v>
      </c>
    </row>
    <row r="12" spans="1:13" ht="12.75">
      <c r="A12" s="284" t="s">
        <v>262</v>
      </c>
      <c r="B12" s="285"/>
      <c r="C12" s="285"/>
      <c r="D12" s="4">
        <v>6</v>
      </c>
      <c r="E12" s="22"/>
      <c r="F12" s="22"/>
      <c r="G12" s="22"/>
      <c r="H12" s="22"/>
      <c r="I12" s="22"/>
      <c r="J12" s="22">
        <v>78666745</v>
      </c>
      <c r="K12" s="157">
        <f t="shared" si="0"/>
        <v>78666745</v>
      </c>
      <c r="L12" s="22"/>
      <c r="M12" s="157">
        <f t="shared" si="1"/>
        <v>78666745</v>
      </c>
    </row>
    <row r="13" spans="1:13" ht="21.75" customHeight="1">
      <c r="A13" s="284" t="s">
        <v>88</v>
      </c>
      <c r="B13" s="285"/>
      <c r="C13" s="285"/>
      <c r="D13" s="4">
        <v>7</v>
      </c>
      <c r="E13" s="157">
        <f aca="true" t="shared" si="4" ref="E13:J13">SUM(E14:E17)</f>
        <v>0</v>
      </c>
      <c r="F13" s="157">
        <f t="shared" si="4"/>
        <v>0</v>
      </c>
      <c r="G13" s="157">
        <f t="shared" si="4"/>
        <v>-69823383</v>
      </c>
      <c r="H13" s="157">
        <f t="shared" si="4"/>
        <v>0</v>
      </c>
      <c r="I13" s="157">
        <f t="shared" si="4"/>
        <v>7670975</v>
      </c>
      <c r="J13" s="157">
        <f t="shared" si="4"/>
        <v>0</v>
      </c>
      <c r="K13" s="157">
        <f t="shared" si="0"/>
        <v>-62152408</v>
      </c>
      <c r="L13" s="157">
        <f>SUM(L14:L17)</f>
        <v>0</v>
      </c>
      <c r="M13" s="157">
        <f t="shared" si="1"/>
        <v>-62152408</v>
      </c>
    </row>
    <row r="14" spans="1:13" ht="19.5" customHeight="1">
      <c r="A14" s="284" t="s">
        <v>302</v>
      </c>
      <c r="B14" s="285"/>
      <c r="C14" s="285"/>
      <c r="D14" s="4">
        <v>8</v>
      </c>
      <c r="E14" s="22"/>
      <c r="F14" s="22"/>
      <c r="G14" s="22">
        <v>-6118371</v>
      </c>
      <c r="H14" s="22"/>
      <c r="I14" s="22">
        <v>6780054</v>
      </c>
      <c r="J14" s="22"/>
      <c r="K14" s="157">
        <f t="shared" si="0"/>
        <v>661683</v>
      </c>
      <c r="L14" s="22"/>
      <c r="M14" s="157">
        <f t="shared" si="1"/>
        <v>661683</v>
      </c>
    </row>
    <row r="15" spans="1:13" ht="19.5" customHeight="1">
      <c r="A15" s="284" t="s">
        <v>303</v>
      </c>
      <c r="B15" s="285"/>
      <c r="C15" s="285"/>
      <c r="D15" s="4">
        <v>9</v>
      </c>
      <c r="E15" s="22"/>
      <c r="F15" s="22"/>
      <c r="G15" s="22">
        <v>-45640033</v>
      </c>
      <c r="H15" s="22"/>
      <c r="I15" s="22"/>
      <c r="J15" s="22"/>
      <c r="K15" s="157">
        <f t="shared" si="0"/>
        <v>-45640033</v>
      </c>
      <c r="L15" s="22"/>
      <c r="M15" s="157">
        <f t="shared" si="1"/>
        <v>-45640033</v>
      </c>
    </row>
    <row r="16" spans="1:13" ht="21" customHeight="1">
      <c r="A16" s="284" t="s">
        <v>304</v>
      </c>
      <c r="B16" s="285"/>
      <c r="C16" s="285"/>
      <c r="D16" s="4">
        <v>10</v>
      </c>
      <c r="E16" s="22"/>
      <c r="F16" s="22"/>
      <c r="G16" s="22">
        <v>-18064979</v>
      </c>
      <c r="H16" s="22"/>
      <c r="I16" s="22"/>
      <c r="J16" s="22"/>
      <c r="K16" s="157">
        <f t="shared" si="0"/>
        <v>-18064979</v>
      </c>
      <c r="L16" s="22"/>
      <c r="M16" s="157">
        <f t="shared" si="1"/>
        <v>-18064979</v>
      </c>
    </row>
    <row r="17" spans="1:13" ht="21.75" customHeight="1">
      <c r="A17" s="284" t="s">
        <v>263</v>
      </c>
      <c r="B17" s="285"/>
      <c r="C17" s="285"/>
      <c r="D17" s="4">
        <v>11</v>
      </c>
      <c r="E17" s="22"/>
      <c r="F17" s="22"/>
      <c r="G17" s="22"/>
      <c r="H17" s="22"/>
      <c r="I17" s="22">
        <v>890921</v>
      </c>
      <c r="J17" s="22"/>
      <c r="K17" s="157">
        <f t="shared" si="0"/>
        <v>890921</v>
      </c>
      <c r="L17" s="22"/>
      <c r="M17" s="157">
        <f t="shared" si="1"/>
        <v>890921</v>
      </c>
    </row>
    <row r="18" spans="1:13" ht="21.75" customHeight="1">
      <c r="A18" s="286" t="s">
        <v>355</v>
      </c>
      <c r="B18" s="285"/>
      <c r="C18" s="285"/>
      <c r="D18" s="4">
        <v>12</v>
      </c>
      <c r="E18" s="157">
        <f>SUM(E19:E22)</f>
        <v>0</v>
      </c>
      <c r="F18" s="157">
        <f aca="true" t="shared" si="5" ref="F18:L18">SUM(F19:F22)</f>
        <v>0</v>
      </c>
      <c r="G18" s="157">
        <f t="shared" si="5"/>
        <v>0</v>
      </c>
      <c r="H18" s="157">
        <f t="shared" si="5"/>
        <v>12536117</v>
      </c>
      <c r="I18" s="157">
        <f t="shared" si="5"/>
        <v>2403949</v>
      </c>
      <c r="J18" s="157">
        <f t="shared" si="5"/>
        <v>-43603887</v>
      </c>
      <c r="K18" s="157">
        <f t="shared" si="0"/>
        <v>-28663821</v>
      </c>
      <c r="L18" s="157">
        <f t="shared" si="5"/>
        <v>0</v>
      </c>
      <c r="M18" s="157">
        <f t="shared" si="1"/>
        <v>-28663821</v>
      </c>
    </row>
    <row r="19" spans="1:13" ht="21.75" customHeight="1">
      <c r="A19" s="284" t="s">
        <v>89</v>
      </c>
      <c r="B19" s="285"/>
      <c r="C19" s="285"/>
      <c r="D19" s="4">
        <v>13</v>
      </c>
      <c r="E19" s="22"/>
      <c r="F19" s="22"/>
      <c r="G19" s="22"/>
      <c r="H19" s="22"/>
      <c r="I19" s="22"/>
      <c r="J19" s="22"/>
      <c r="K19" s="157">
        <f t="shared" si="0"/>
        <v>0</v>
      </c>
      <c r="L19" s="22"/>
      <c r="M19" s="157">
        <f t="shared" si="1"/>
        <v>0</v>
      </c>
    </row>
    <row r="20" spans="1:13" ht="12.75">
      <c r="A20" s="284" t="s">
        <v>306</v>
      </c>
      <c r="B20" s="285"/>
      <c r="C20" s="285"/>
      <c r="D20" s="4">
        <v>14</v>
      </c>
      <c r="E20" s="22"/>
      <c r="F20" s="22"/>
      <c r="G20" s="22"/>
      <c r="H20" s="22"/>
      <c r="I20" s="22"/>
      <c r="J20" s="22"/>
      <c r="K20" s="157">
        <f t="shared" si="0"/>
        <v>0</v>
      </c>
      <c r="L20" s="22"/>
      <c r="M20" s="157">
        <f t="shared" si="1"/>
        <v>0</v>
      </c>
    </row>
    <row r="21" spans="1:13" ht="12.75">
      <c r="A21" s="284" t="s">
        <v>307</v>
      </c>
      <c r="B21" s="285"/>
      <c r="C21" s="285"/>
      <c r="D21" s="4">
        <v>15</v>
      </c>
      <c r="E21" s="22"/>
      <c r="F21" s="22"/>
      <c r="G21" s="22"/>
      <c r="H21" s="22"/>
      <c r="I21" s="22"/>
      <c r="J21" s="22">
        <v>-28663821</v>
      </c>
      <c r="K21" s="157">
        <f t="shared" si="0"/>
        <v>-28663821</v>
      </c>
      <c r="L21" s="22"/>
      <c r="M21" s="157">
        <f t="shared" si="1"/>
        <v>-28663821</v>
      </c>
    </row>
    <row r="22" spans="1:13" ht="12.75">
      <c r="A22" s="284" t="s">
        <v>308</v>
      </c>
      <c r="B22" s="285"/>
      <c r="C22" s="285"/>
      <c r="D22" s="4">
        <v>16</v>
      </c>
      <c r="E22" s="22"/>
      <c r="F22" s="22"/>
      <c r="G22" s="22"/>
      <c r="H22" s="22">
        <v>12536117</v>
      </c>
      <c r="I22" s="22">
        <v>2403949</v>
      </c>
      <c r="J22" s="22">
        <v>-14940066</v>
      </c>
      <c r="K22" s="157">
        <f t="shared" si="0"/>
        <v>0</v>
      </c>
      <c r="L22" s="22"/>
      <c r="M22" s="157">
        <f t="shared" si="1"/>
        <v>0</v>
      </c>
    </row>
    <row r="23" spans="1:13" ht="21.75" customHeight="1" thickBot="1">
      <c r="A23" s="298" t="s">
        <v>356</v>
      </c>
      <c r="B23" s="299"/>
      <c r="C23" s="299"/>
      <c r="D23" s="18">
        <v>17</v>
      </c>
      <c r="E23" s="158">
        <f aca="true" t="shared" si="6" ref="E23:J23">E10+E11+E18</f>
        <v>442887200</v>
      </c>
      <c r="F23" s="158">
        <f t="shared" si="6"/>
        <v>0</v>
      </c>
      <c r="G23" s="158">
        <f t="shared" si="6"/>
        <v>460091560</v>
      </c>
      <c r="H23" s="158">
        <f t="shared" si="6"/>
        <v>456466778</v>
      </c>
      <c r="I23" s="158">
        <f t="shared" si="6"/>
        <v>202973853</v>
      </c>
      <c r="J23" s="158">
        <f t="shared" si="6"/>
        <v>78666745</v>
      </c>
      <c r="K23" s="158">
        <f t="shared" si="0"/>
        <v>1641086136</v>
      </c>
      <c r="L23" s="158">
        <f>L10+L11+L18</f>
        <v>0</v>
      </c>
      <c r="M23" s="158">
        <f t="shared" si="1"/>
        <v>1641086136</v>
      </c>
    </row>
    <row r="24" spans="1:13" ht="24" customHeight="1" thickTop="1">
      <c r="A24" s="300" t="s">
        <v>309</v>
      </c>
      <c r="B24" s="301"/>
      <c r="C24" s="301"/>
      <c r="D24" s="19">
        <v>18</v>
      </c>
      <c r="E24" s="23">
        <v>442887200</v>
      </c>
      <c r="F24" s="23"/>
      <c r="G24" s="23">
        <v>460091560</v>
      </c>
      <c r="H24" s="23">
        <v>456466778</v>
      </c>
      <c r="I24" s="23">
        <v>202973853</v>
      </c>
      <c r="J24" s="23">
        <v>78666745</v>
      </c>
      <c r="K24" s="159">
        <f t="shared" si="0"/>
        <v>1641086136</v>
      </c>
      <c r="L24" s="23"/>
      <c r="M24" s="159">
        <f t="shared" si="1"/>
        <v>1641086136</v>
      </c>
    </row>
    <row r="25" spans="1:13" ht="12.75">
      <c r="A25" s="284" t="s">
        <v>311</v>
      </c>
      <c r="B25" s="285"/>
      <c r="C25" s="285"/>
      <c r="D25" s="4">
        <v>19</v>
      </c>
      <c r="E25" s="22"/>
      <c r="F25" s="22"/>
      <c r="G25" s="22"/>
      <c r="H25" s="22"/>
      <c r="I25" s="22"/>
      <c r="J25" s="22"/>
      <c r="K25" s="157">
        <f t="shared" si="0"/>
        <v>0</v>
      </c>
      <c r="L25" s="22"/>
      <c r="M25" s="157">
        <f t="shared" si="1"/>
        <v>0</v>
      </c>
    </row>
    <row r="26" spans="1:13" ht="20.25" customHeight="1">
      <c r="A26" s="284" t="s">
        <v>310</v>
      </c>
      <c r="B26" s="285"/>
      <c r="C26" s="285"/>
      <c r="D26" s="4">
        <v>20</v>
      </c>
      <c r="E26" s="22"/>
      <c r="F26" s="22"/>
      <c r="G26" s="22"/>
      <c r="H26" s="22"/>
      <c r="I26" s="22">
        <v>-583377</v>
      </c>
      <c r="J26" s="22"/>
      <c r="K26" s="157">
        <f t="shared" si="0"/>
        <v>-583377</v>
      </c>
      <c r="L26" s="22"/>
      <c r="M26" s="157">
        <f t="shared" si="1"/>
        <v>-583377</v>
      </c>
    </row>
    <row r="27" spans="1:13" ht="21.75" customHeight="1">
      <c r="A27" s="286" t="s">
        <v>357</v>
      </c>
      <c r="B27" s="285"/>
      <c r="C27" s="285"/>
      <c r="D27" s="4">
        <v>21</v>
      </c>
      <c r="E27" s="157">
        <f>SUM(E24:E26)</f>
        <v>442887200</v>
      </c>
      <c r="F27" s="157">
        <f aca="true" t="shared" si="7" ref="F27:L27">SUM(F24:F26)</f>
        <v>0</v>
      </c>
      <c r="G27" s="157">
        <f t="shared" si="7"/>
        <v>460091560</v>
      </c>
      <c r="H27" s="157">
        <f t="shared" si="7"/>
        <v>456466778</v>
      </c>
      <c r="I27" s="157">
        <f t="shared" si="7"/>
        <v>202390476</v>
      </c>
      <c r="J27" s="157">
        <f t="shared" si="7"/>
        <v>78666745</v>
      </c>
      <c r="K27" s="157">
        <f t="shared" si="0"/>
        <v>1640502759</v>
      </c>
      <c r="L27" s="157">
        <f t="shared" si="7"/>
        <v>0</v>
      </c>
      <c r="M27" s="157">
        <f t="shared" si="1"/>
        <v>1640502759</v>
      </c>
    </row>
    <row r="28" spans="1:13" ht="23.25" customHeight="1">
      <c r="A28" s="286" t="s">
        <v>358</v>
      </c>
      <c r="B28" s="285"/>
      <c r="C28" s="285"/>
      <c r="D28" s="4">
        <v>22</v>
      </c>
      <c r="E28" s="157">
        <f>E29+E30</f>
        <v>0</v>
      </c>
      <c r="F28" s="157">
        <f aca="true" t="shared" si="8" ref="F28:L28">F29+F30</f>
        <v>0</v>
      </c>
      <c r="G28" s="157">
        <f t="shared" si="8"/>
        <v>1454195</v>
      </c>
      <c r="H28" s="157">
        <f t="shared" si="8"/>
        <v>0</v>
      </c>
      <c r="I28" s="157">
        <f t="shared" si="8"/>
        <v>3344130</v>
      </c>
      <c r="J28" s="157">
        <f t="shared" si="8"/>
        <v>51890456</v>
      </c>
      <c r="K28" s="157">
        <f t="shared" si="0"/>
        <v>56688781</v>
      </c>
      <c r="L28" s="157">
        <f t="shared" si="8"/>
        <v>0</v>
      </c>
      <c r="M28" s="157">
        <f t="shared" si="1"/>
        <v>56688781</v>
      </c>
    </row>
    <row r="29" spans="1:13" ht="13.5" customHeight="1">
      <c r="A29" s="284" t="s">
        <v>90</v>
      </c>
      <c r="B29" s="285"/>
      <c r="C29" s="285"/>
      <c r="D29" s="4">
        <v>23</v>
      </c>
      <c r="E29" s="22"/>
      <c r="F29" s="22"/>
      <c r="G29" s="22"/>
      <c r="H29" s="22"/>
      <c r="I29" s="22"/>
      <c r="J29" s="22">
        <v>51890456</v>
      </c>
      <c r="K29" s="157">
        <f t="shared" si="0"/>
        <v>51890456</v>
      </c>
      <c r="L29" s="22"/>
      <c r="M29" s="157">
        <f t="shared" si="1"/>
        <v>51890456</v>
      </c>
    </row>
    <row r="30" spans="1:13" ht="21.75" customHeight="1">
      <c r="A30" s="284" t="s">
        <v>87</v>
      </c>
      <c r="B30" s="285"/>
      <c r="C30" s="285"/>
      <c r="D30" s="4">
        <v>24</v>
      </c>
      <c r="E30" s="157">
        <f aca="true" t="shared" si="9" ref="E30:J30">SUM(E31:E34)</f>
        <v>0</v>
      </c>
      <c r="F30" s="157">
        <f t="shared" si="9"/>
        <v>0</v>
      </c>
      <c r="G30" s="157">
        <f t="shared" si="9"/>
        <v>1454195</v>
      </c>
      <c r="H30" s="157">
        <f t="shared" si="9"/>
        <v>0</v>
      </c>
      <c r="I30" s="157">
        <f t="shared" si="9"/>
        <v>3344130</v>
      </c>
      <c r="J30" s="157">
        <f t="shared" si="9"/>
        <v>0</v>
      </c>
      <c r="K30" s="157">
        <f t="shared" si="0"/>
        <v>4798325</v>
      </c>
      <c r="L30" s="157">
        <f>SUM(L31:L34)</f>
        <v>0</v>
      </c>
      <c r="M30" s="157">
        <f t="shared" si="1"/>
        <v>4798325</v>
      </c>
    </row>
    <row r="31" spans="1:13" ht="21.75" customHeight="1">
      <c r="A31" s="284" t="s">
        <v>302</v>
      </c>
      <c r="B31" s="285"/>
      <c r="C31" s="285"/>
      <c r="D31" s="4">
        <v>25</v>
      </c>
      <c r="E31" s="22"/>
      <c r="F31" s="22"/>
      <c r="G31" s="22">
        <v>-2675304</v>
      </c>
      <c r="H31" s="22"/>
      <c r="I31" s="22">
        <v>3344130</v>
      </c>
      <c r="J31" s="22"/>
      <c r="K31" s="157">
        <f t="shared" si="0"/>
        <v>668826</v>
      </c>
      <c r="L31" s="22"/>
      <c r="M31" s="157">
        <f t="shared" si="1"/>
        <v>668826</v>
      </c>
    </row>
    <row r="32" spans="1:13" ht="21.75" customHeight="1">
      <c r="A32" s="284" t="s">
        <v>303</v>
      </c>
      <c r="B32" s="285"/>
      <c r="C32" s="285"/>
      <c r="D32" s="4">
        <v>26</v>
      </c>
      <c r="E32" s="22"/>
      <c r="F32" s="22"/>
      <c r="G32" s="22">
        <v>5200781</v>
      </c>
      <c r="H32" s="22"/>
      <c r="I32" s="22"/>
      <c r="J32" s="22"/>
      <c r="K32" s="157">
        <f t="shared" si="0"/>
        <v>5200781</v>
      </c>
      <c r="L32" s="22"/>
      <c r="M32" s="157">
        <f t="shared" si="1"/>
        <v>5200781</v>
      </c>
    </row>
    <row r="33" spans="1:13" ht="22.5" customHeight="1">
      <c r="A33" s="284" t="s">
        <v>304</v>
      </c>
      <c r="B33" s="285"/>
      <c r="C33" s="285"/>
      <c r="D33" s="4">
        <v>27</v>
      </c>
      <c r="E33" s="22"/>
      <c r="F33" s="22"/>
      <c r="G33" s="22">
        <v>-1071282</v>
      </c>
      <c r="H33" s="22"/>
      <c r="I33" s="22"/>
      <c r="J33" s="22"/>
      <c r="K33" s="157">
        <f t="shared" si="0"/>
        <v>-1071282</v>
      </c>
      <c r="L33" s="22"/>
      <c r="M33" s="157">
        <f t="shared" si="1"/>
        <v>-1071282</v>
      </c>
    </row>
    <row r="34" spans="1:13" ht="21" customHeight="1">
      <c r="A34" s="284" t="s">
        <v>263</v>
      </c>
      <c r="B34" s="285"/>
      <c r="C34" s="285"/>
      <c r="D34" s="4">
        <v>28</v>
      </c>
      <c r="E34" s="22"/>
      <c r="F34" s="22"/>
      <c r="G34" s="22"/>
      <c r="H34" s="22"/>
      <c r="I34" s="22"/>
      <c r="J34" s="22"/>
      <c r="K34" s="157">
        <f t="shared" si="0"/>
        <v>0</v>
      </c>
      <c r="L34" s="22"/>
      <c r="M34" s="157">
        <f t="shared" si="1"/>
        <v>0</v>
      </c>
    </row>
    <row r="35" spans="1:13" ht="33.75" customHeight="1">
      <c r="A35" s="286" t="s">
        <v>359</v>
      </c>
      <c r="B35" s="285"/>
      <c r="C35" s="285"/>
      <c r="D35" s="4">
        <v>29</v>
      </c>
      <c r="E35" s="157">
        <f aca="true" t="shared" si="10" ref="E35:J35">SUM(E36:E39)</f>
        <v>0</v>
      </c>
      <c r="F35" s="157">
        <f t="shared" si="10"/>
        <v>0</v>
      </c>
      <c r="G35" s="157">
        <f t="shared" si="10"/>
        <v>0</v>
      </c>
      <c r="H35" s="157">
        <f t="shared" si="10"/>
        <v>22616689</v>
      </c>
      <c r="I35" s="157">
        <f t="shared" si="10"/>
        <v>55070056</v>
      </c>
      <c r="J35" s="157">
        <f t="shared" si="10"/>
        <v>-78666745</v>
      </c>
      <c r="K35" s="157">
        <f t="shared" si="0"/>
        <v>-980000</v>
      </c>
      <c r="L35" s="157">
        <f>SUM(L36:L39)</f>
        <v>0</v>
      </c>
      <c r="M35" s="157">
        <f t="shared" si="1"/>
        <v>-980000</v>
      </c>
    </row>
    <row r="36" spans="1:13" ht="26.25" customHeight="1">
      <c r="A36" s="284" t="s">
        <v>305</v>
      </c>
      <c r="B36" s="285"/>
      <c r="C36" s="285"/>
      <c r="D36" s="4">
        <v>30</v>
      </c>
      <c r="E36" s="22"/>
      <c r="F36" s="22"/>
      <c r="G36" s="22"/>
      <c r="H36" s="22"/>
      <c r="I36" s="22"/>
      <c r="J36" s="22"/>
      <c r="K36" s="157">
        <f t="shared" si="0"/>
        <v>0</v>
      </c>
      <c r="L36" s="22"/>
      <c r="M36" s="157">
        <f t="shared" si="1"/>
        <v>0</v>
      </c>
    </row>
    <row r="37" spans="1:13" ht="12.75">
      <c r="A37" s="284" t="s">
        <v>306</v>
      </c>
      <c r="B37" s="285"/>
      <c r="C37" s="285"/>
      <c r="D37" s="4">
        <v>31</v>
      </c>
      <c r="E37" s="22"/>
      <c r="F37" s="22"/>
      <c r="G37" s="22"/>
      <c r="H37" s="22"/>
      <c r="I37" s="22"/>
      <c r="J37" s="22"/>
      <c r="K37" s="157">
        <f t="shared" si="0"/>
        <v>0</v>
      </c>
      <c r="L37" s="22"/>
      <c r="M37" s="157">
        <f t="shared" si="1"/>
        <v>0</v>
      </c>
    </row>
    <row r="38" spans="1:13" ht="12.75">
      <c r="A38" s="284" t="s">
        <v>307</v>
      </c>
      <c r="B38" s="285"/>
      <c r="C38" s="285"/>
      <c r="D38" s="4">
        <v>32</v>
      </c>
      <c r="E38" s="22"/>
      <c r="F38" s="22"/>
      <c r="G38" s="22"/>
      <c r="H38" s="22"/>
      <c r="I38" s="22"/>
      <c r="J38" s="22">
        <v>-980000</v>
      </c>
      <c r="K38" s="157">
        <f t="shared" si="0"/>
        <v>-980000</v>
      </c>
      <c r="L38" s="22"/>
      <c r="M38" s="157">
        <f t="shared" si="1"/>
        <v>-980000</v>
      </c>
    </row>
    <row r="39" spans="1:13" ht="12.75">
      <c r="A39" s="284" t="s">
        <v>91</v>
      </c>
      <c r="B39" s="285"/>
      <c r="C39" s="285"/>
      <c r="D39" s="4">
        <v>33</v>
      </c>
      <c r="E39" s="22"/>
      <c r="F39" s="22"/>
      <c r="G39" s="22"/>
      <c r="H39" s="22">
        <v>22616689</v>
      </c>
      <c r="I39" s="22">
        <v>55070056</v>
      </c>
      <c r="J39" s="22">
        <v>-77686745</v>
      </c>
      <c r="K39" s="157">
        <f t="shared" si="0"/>
        <v>0</v>
      </c>
      <c r="L39" s="22"/>
      <c r="M39" s="157">
        <f t="shared" si="1"/>
        <v>0</v>
      </c>
    </row>
    <row r="40" spans="1:13" ht="48.75" customHeight="1">
      <c r="A40" s="302" t="s">
        <v>360</v>
      </c>
      <c r="B40" s="303"/>
      <c r="C40" s="303"/>
      <c r="D40" s="16">
        <v>34</v>
      </c>
      <c r="E40" s="160">
        <f aca="true" t="shared" si="11" ref="E40:J40">E27+E28+E35</f>
        <v>442887200</v>
      </c>
      <c r="F40" s="160">
        <f t="shared" si="11"/>
        <v>0</v>
      </c>
      <c r="G40" s="160">
        <f t="shared" si="11"/>
        <v>461545755</v>
      </c>
      <c r="H40" s="160">
        <f t="shared" si="11"/>
        <v>479083467</v>
      </c>
      <c r="I40" s="160">
        <f t="shared" si="11"/>
        <v>260804662</v>
      </c>
      <c r="J40" s="160">
        <f t="shared" si="11"/>
        <v>51890456</v>
      </c>
      <c r="K40" s="160">
        <f t="shared" si="0"/>
        <v>1696211540</v>
      </c>
      <c r="L40" s="160">
        <f>L27+L28+L35</f>
        <v>0</v>
      </c>
      <c r="M40" s="160">
        <f t="shared" si="1"/>
        <v>1696211540</v>
      </c>
    </row>
  </sheetData>
  <sheetProtection/>
  <mergeCells count="43"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  <mergeCell ref="A24:C24"/>
    <mergeCell ref="A25:C25"/>
    <mergeCell ref="A26:C26"/>
    <mergeCell ref="A27:C27"/>
    <mergeCell ref="A28:C28"/>
    <mergeCell ref="A29:C2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E6:M6" numberStoredAsText="1"/>
    <ignoredError sqref="K7:K9 K31:K34" formulaRange="1"/>
    <ignoredError sqref="K10:K27 K29:K30 K35:K40" formula="1" formulaRange="1"/>
    <ignoredError sqref="K2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58" customWidth="1"/>
  </cols>
  <sheetData>
    <row r="1" spans="1:10" ht="12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304" t="s">
        <v>352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ht="12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0" ht="12.75" customHeight="1">
      <c r="A4" s="305" t="s">
        <v>82</v>
      </c>
      <c r="B4" s="305"/>
      <c r="C4" s="305"/>
      <c r="D4" s="305"/>
      <c r="E4" s="305"/>
      <c r="F4" s="305"/>
      <c r="G4" s="305"/>
      <c r="H4" s="305"/>
      <c r="I4" s="305"/>
      <c r="J4" s="305"/>
    </row>
    <row r="5" spans="1:10" ht="12.75" customHeight="1">
      <c r="A5" s="305"/>
      <c r="B5" s="305"/>
      <c r="C5" s="305"/>
      <c r="D5" s="305"/>
      <c r="E5" s="305"/>
      <c r="F5" s="305"/>
      <c r="G5" s="305"/>
      <c r="H5" s="305"/>
      <c r="I5" s="305"/>
      <c r="J5" s="305"/>
    </row>
    <row r="6" spans="1:10" ht="12.75" customHeight="1">
      <c r="A6" s="305"/>
      <c r="B6" s="305"/>
      <c r="C6" s="305"/>
      <c r="D6" s="305"/>
      <c r="E6" s="305"/>
      <c r="F6" s="305"/>
      <c r="G6" s="305"/>
      <c r="H6" s="305"/>
      <c r="I6" s="305"/>
      <c r="J6" s="305"/>
    </row>
    <row r="7" spans="1:10" ht="12.75" customHeight="1">
      <c r="A7" s="305"/>
      <c r="B7" s="305"/>
      <c r="C7" s="305"/>
      <c r="D7" s="305"/>
      <c r="E7" s="305"/>
      <c r="F7" s="305"/>
      <c r="G7" s="305"/>
      <c r="H7" s="305"/>
      <c r="I7" s="305"/>
      <c r="J7" s="305"/>
    </row>
    <row r="8" spans="1:10" ht="12.75" customHeight="1">
      <c r="A8" s="305"/>
      <c r="B8" s="305"/>
      <c r="C8" s="305"/>
      <c r="D8" s="305"/>
      <c r="E8" s="305"/>
      <c r="F8" s="305"/>
      <c r="G8" s="305"/>
      <c r="H8" s="305"/>
      <c r="I8" s="305"/>
      <c r="J8" s="305"/>
    </row>
    <row r="9" spans="1:10" ht="12.75" customHeight="1">
      <c r="A9" s="305"/>
      <c r="B9" s="305"/>
      <c r="C9" s="305"/>
      <c r="D9" s="305"/>
      <c r="E9" s="305"/>
      <c r="F9" s="305"/>
      <c r="G9" s="305"/>
      <c r="H9" s="305"/>
      <c r="I9" s="305"/>
      <c r="J9" s="305"/>
    </row>
    <row r="10" spans="1:10" ht="12">
      <c r="A10" s="306"/>
      <c r="B10" s="306"/>
      <c r="C10" s="306"/>
      <c r="D10" s="306"/>
      <c r="E10" s="306"/>
      <c r="F10" s="306"/>
      <c r="G10" s="306"/>
      <c r="H10" s="306"/>
      <c r="I10" s="306"/>
      <c r="J10" s="306"/>
    </row>
    <row r="11" spans="1:10" ht="12">
      <c r="A11" s="59"/>
      <c r="B11" s="59"/>
      <c r="C11" s="59"/>
      <c r="D11" s="59"/>
      <c r="E11" s="59"/>
      <c r="F11" s="59"/>
      <c r="G11" s="59"/>
      <c r="H11" s="59"/>
      <c r="I11" s="59"/>
      <c r="J11" s="59"/>
    </row>
    <row r="12" spans="1:10" ht="12">
      <c r="A12" s="59"/>
      <c r="B12" s="59"/>
      <c r="C12" s="59"/>
      <c r="D12" s="59"/>
      <c r="E12" s="59"/>
      <c r="F12" s="59"/>
      <c r="G12" s="59"/>
      <c r="H12" s="59"/>
      <c r="I12" s="59"/>
      <c r="J12" s="59"/>
    </row>
    <row r="13" spans="1:10" ht="12">
      <c r="A13" s="59"/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12">
      <c r="A14" s="59"/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12">
      <c r="A15" s="59"/>
      <c r="B15" s="59"/>
      <c r="C15" s="59"/>
      <c r="D15" s="59"/>
      <c r="E15" s="59"/>
      <c r="F15" s="59"/>
      <c r="G15" s="59"/>
      <c r="H15" s="59"/>
      <c r="I15" s="59"/>
      <c r="J15" s="59"/>
    </row>
    <row r="16" spans="1:10" ht="12">
      <c r="A16" s="59"/>
      <c r="B16" s="59"/>
      <c r="C16" s="59"/>
      <c r="D16" s="59"/>
      <c r="E16" s="59"/>
      <c r="F16" s="59"/>
      <c r="G16" s="59"/>
      <c r="H16" s="59"/>
      <c r="I16" s="59"/>
      <c r="J16" s="59"/>
    </row>
    <row r="17" spans="1:10" ht="12">
      <c r="A17" s="59"/>
      <c r="B17" s="59"/>
      <c r="C17" s="59"/>
      <c r="D17" s="59"/>
      <c r="E17" s="59"/>
      <c r="F17" s="59"/>
      <c r="G17" s="59"/>
      <c r="H17" s="59"/>
      <c r="I17" s="59"/>
      <c r="J17" s="59"/>
    </row>
    <row r="18" spans="1:10" ht="12">
      <c r="A18" s="59"/>
      <c r="B18" s="59"/>
      <c r="C18" s="59"/>
      <c r="D18" s="59"/>
      <c r="E18" s="59"/>
      <c r="F18" s="59"/>
      <c r="G18" s="59"/>
      <c r="H18" s="59"/>
      <c r="I18" s="59"/>
      <c r="J18" s="59"/>
    </row>
    <row r="19" spans="1:10" ht="12">
      <c r="A19" s="59"/>
      <c r="B19" s="59"/>
      <c r="C19" s="59"/>
      <c r="D19" s="59"/>
      <c r="E19" s="59"/>
      <c r="F19" s="59"/>
      <c r="G19" s="59"/>
      <c r="H19" s="59"/>
      <c r="I19" s="59"/>
      <c r="J19" s="59"/>
    </row>
    <row r="20" spans="1:10" ht="12">
      <c r="A20" s="59"/>
      <c r="B20" s="59"/>
      <c r="C20" s="59"/>
      <c r="D20" s="59"/>
      <c r="E20" s="59"/>
      <c r="F20" s="59"/>
      <c r="G20" s="59"/>
      <c r="H20" s="59"/>
      <c r="I20" s="59"/>
      <c r="J20" s="59"/>
    </row>
    <row r="21" spans="1:10" ht="12">
      <c r="A21" s="59"/>
      <c r="B21" s="59"/>
      <c r="C21" s="59"/>
      <c r="D21" s="59"/>
      <c r="E21" s="59"/>
      <c r="F21" s="59"/>
      <c r="G21" s="59"/>
      <c r="H21" s="59"/>
      <c r="I21" s="59"/>
      <c r="J21" s="59"/>
    </row>
    <row r="22" spans="1:10" ht="12">
      <c r="A22" s="59"/>
      <c r="B22" s="59"/>
      <c r="C22" s="59"/>
      <c r="D22" s="59"/>
      <c r="E22" s="59"/>
      <c r="F22" s="59"/>
      <c r="G22" s="59"/>
      <c r="H22" s="59"/>
      <c r="I22" s="59"/>
      <c r="J22" s="59"/>
    </row>
    <row r="23" spans="1:10" ht="12">
      <c r="A23" s="59"/>
      <c r="B23" s="59"/>
      <c r="C23" s="59"/>
      <c r="D23" s="59"/>
      <c r="E23" s="59"/>
      <c r="F23" s="59"/>
      <c r="G23" s="59"/>
      <c r="H23" s="59"/>
      <c r="I23" s="59"/>
      <c r="J23" s="59"/>
    </row>
    <row r="24" spans="1:10" ht="12">
      <c r="A24" s="59"/>
      <c r="B24" s="59"/>
      <c r="C24" s="59"/>
      <c r="D24" s="59"/>
      <c r="E24" s="59"/>
      <c r="F24" s="59"/>
      <c r="G24" s="59"/>
      <c r="H24" s="59"/>
      <c r="I24" s="59"/>
      <c r="J24" s="59"/>
    </row>
    <row r="25" spans="1:10" ht="12">
      <c r="A25" s="59"/>
      <c r="B25" s="59"/>
      <c r="C25" s="59"/>
      <c r="D25" s="59"/>
      <c r="E25" s="59"/>
      <c r="F25" s="59"/>
      <c r="G25" s="59"/>
      <c r="H25" s="59"/>
      <c r="J25" s="59"/>
    </row>
    <row r="26" spans="1:10" ht="12">
      <c r="A26" s="59"/>
      <c r="B26" s="59"/>
      <c r="C26" s="59"/>
      <c r="D26" s="59"/>
      <c r="E26" s="59"/>
      <c r="F26" s="59"/>
      <c r="G26" s="59"/>
      <c r="H26" s="59"/>
      <c r="I26" s="59"/>
      <c r="J26" s="59"/>
    </row>
    <row r="27" spans="1:10" ht="12">
      <c r="A27" s="59"/>
      <c r="B27" s="59"/>
      <c r="C27" s="59"/>
      <c r="D27" s="59"/>
      <c r="E27" s="59"/>
      <c r="F27" s="59"/>
      <c r="G27" s="59"/>
      <c r="H27" s="59"/>
      <c r="I27" s="59"/>
      <c r="J27" s="59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Nevena Babić</cp:lastModifiedBy>
  <cp:lastPrinted>2012-07-25T07:53:19Z</cp:lastPrinted>
  <dcterms:created xsi:type="dcterms:W3CDTF">2008-10-17T11:51:54Z</dcterms:created>
  <dcterms:modified xsi:type="dcterms:W3CDTF">2012-07-30T07:12:38Z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