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95" windowHeight="8715" activeTab="3"/>
  </bookViews>
  <sheets>
    <sheet name="OPCI PODACI" sheetId="1" r:id="rId1"/>
    <sheet name="Bilanca" sheetId="2" r:id="rId2"/>
    <sheet name="RDG" sheetId="3" r:id="rId3"/>
    <sheet name="NT" sheetId="4" r:id="rId4"/>
    <sheet name="PK" sheetId="5" r:id="rId5"/>
    <sheet name="BILJEŠKE " sheetId="6" r:id="rId6"/>
  </sheets>
  <externalReferences>
    <externalReference r:id="rId9"/>
  </externalReferences>
  <definedNames>
    <definedName name="datum_izrade">'[1]Naslovni'!$E$5</definedName>
    <definedName name="drustvo">'[1]Naslovni'!$B$5</definedName>
    <definedName name="p" localSheetId="5">#REF!</definedName>
    <definedName name="p" localSheetId="0">#REF!</definedName>
    <definedName name="p">#REF!</definedName>
    <definedName name="_xlnm.Print_Area" localSheetId="5">'BILJEŠKE '!$A$1:$J$38</definedName>
    <definedName name="_xlnm.Print_Area" localSheetId="0">'OPCI PODACI'!$A$1:$I$65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<sst xmlns="http://schemas.openxmlformats.org/spreadsheetml/2006/main" count="435" uniqueCount="403">
  <si>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</si>
  <si>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</si>
  <si>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</si>
  <si>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</si>
  <si>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</si>
  <si>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</si>
  <si>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</si>
  <si>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>Isto razdoblje prethodne godine</t>
  </si>
  <si>
    <t>Tekuće poslovno razdoblje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</si>
  <si>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</si>
  <si>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</si>
  <si>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</si>
  <si>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</si>
  <si>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</si>
  <si>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</si>
  <si>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</si>
  <si>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</si>
  <si>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</si>
  <si>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</si>
  <si>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</si>
  <si>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</si>
  <si>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</si>
  <si>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</si>
  <si>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</si>
  <si>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</si>
  <si>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</si>
  <si>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</si>
  <si>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</si>
  <si>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</si>
  <si>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</si>
  <si>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</si>
  <si>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</si>
  <si>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</si>
  <si>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</si>
  <si>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</si>
  <si>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</si>
  <si>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</si>
  <si>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</si>
  <si>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</si>
  <si>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</si>
  <si>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</si>
  <si>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</si>
  <si>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</si>
  <si>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</si>
  <si>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</si>
  <si>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</si>
  <si>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</si>
  <si>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</si>
  <si>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</si>
  <si>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</si>
  <si>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</si>
  <si>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</si>
  <si>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</si>
  <si>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</si>
  <si>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</si>
  <si>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</si>
  <si>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</si>
  <si>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>DODATAK BILANCI</t>
    </r>
    <r>
      <rPr>
        <b/>
        <sz val="8"/>
        <rFont val="Arial"/>
        <family val="2"/>
      </rPr>
      <t xml:space="preserve"> (popunjava obveznik koji sastavlja konsolidirani godišnji financijski izvještaj)</t>
    </r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</si>
  <si>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</si>
  <si>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</si>
  <si>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</si>
  <si>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</si>
  <si>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</si>
  <si>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</si>
  <si>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</si>
  <si>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</si>
  <si>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</si>
  <si>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</si>
  <si>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</si>
  <si>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</si>
  <si>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</si>
  <si>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</si>
  <si>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</si>
  <si>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</si>
  <si>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</si>
  <si>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</si>
  <si>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</si>
  <si>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</si>
  <si>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</si>
  <si>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(krajem godine)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</si>
  <si>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</si>
  <si>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</si>
  <si>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</si>
  <si>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</si>
  <si>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</si>
  <si>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</si>
  <si>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</si>
  <si>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</si>
  <si>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</si>
  <si>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</si>
  <si>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</si>
  <si>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</si>
  <si>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</si>
  <si>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</si>
  <si>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</si>
  <si>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</si>
  <si>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</si>
  <si>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</si>
  <si>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</si>
  <si>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</si>
  <si>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</si>
  <si>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</si>
  <si>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</si>
  <si>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Napomena: Podatak pod AOP oznakama 121 do 123 popunjavaju društva za osiguranje koja sastavljaju konsolidirane godišnje financijske izvještaje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</si>
  <si>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</si>
  <si>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</si>
  <si>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</si>
  <si>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</si>
  <si>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</si>
  <si>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</si>
  <si>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</si>
  <si>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</si>
  <si>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</si>
  <si>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</si>
  <si>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</si>
  <si>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</si>
  <si>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</si>
  <si>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</si>
  <si>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</si>
  <si>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</si>
  <si>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</si>
  <si>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</si>
  <si>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</si>
  <si>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</si>
  <si>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</si>
  <si>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</si>
  <si>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</si>
  <si>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</si>
  <si>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</si>
  <si>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</si>
  <si>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</si>
  <si>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</si>
  <si>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</si>
  <si>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</si>
  <si>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</si>
  <si>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</si>
  <si>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</si>
  <si>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</si>
  <si>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</si>
  <si>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</si>
  <si>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</si>
  <si>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</si>
  <si>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</si>
  <si>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</si>
  <si>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</si>
  <si>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</si>
  <si>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</si>
  <si>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</si>
  <si>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</si>
  <si>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</si>
  <si>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</si>
  <si>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</si>
  <si>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</si>
  <si>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</si>
  <si>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</si>
  <si>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</si>
  <si>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</si>
  <si>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</si>
  <si>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</si>
  <si>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</si>
  <si>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</si>
  <si>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</si>
  <si>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</si>
  <si>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</si>
  <si>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</si>
  <si>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</si>
  <si>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</si>
  <si>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</si>
  <si>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</si>
  <si>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</si>
  <si>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</si>
  <si>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</si>
  <si>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</si>
  <si>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</si>
  <si>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</si>
  <si>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</si>
  <si>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</si>
  <si>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</si>
  <si>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</si>
  <si>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</si>
  <si>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</si>
  <si>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</si>
  <si>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</si>
  <si>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</si>
  <si>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</si>
  <si>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</si>
  <si>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</si>
  <si>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</si>
  <si>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</si>
  <si>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</si>
  <si>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</si>
  <si>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</si>
  <si>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</si>
  <si>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</si>
  <si>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</si>
  <si>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</si>
  <si>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</si>
  <si>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</si>
  <si>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</si>
  <si>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</si>
  <si>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</si>
  <si>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</si>
  <si>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</si>
  <si>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</si>
  <si>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</si>
  <si>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</si>
  <si>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</si>
  <si>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</si>
  <si>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</si>
  <si>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</si>
  <si>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>Izvještaj o sveobuhvatnoj dobiti (Račun dobiti i gubitka)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</si>
  <si>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</si>
  <si>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</si>
  <si>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</si>
  <si>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</si>
  <si>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</si>
  <si>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t>Napomena: Podatke pod AOP 200, 201, 214 i 215 popunjavaju društva za osiguranje koja sastavljaju konsolidirane godišnje financijske izvještaje</t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</si>
  <si>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</si>
  <si>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</si>
  <si>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</si>
  <si>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</si>
  <si>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</si>
  <si>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</si>
  <si>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</si>
  <si>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</si>
  <si>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</si>
  <si>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</si>
  <si>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</si>
  <si>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</si>
  <si>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</si>
  <si>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</si>
  <si>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</si>
  <si>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</si>
  <si>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</si>
  <si>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</si>
  <si>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</si>
  <si>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</si>
  <si>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</si>
  <si>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</si>
  <si>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</si>
  <si>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</si>
  <si>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</si>
  <si>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</si>
  <si>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</si>
  <si>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</si>
  <si>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</si>
  <si>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</si>
  <si>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</si>
  <si>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</si>
  <si>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</si>
  <si>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</si>
  <si>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</si>
  <si>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</si>
  <si>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</si>
  <si>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</si>
  <si>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</si>
  <si>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</si>
  <si>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</si>
  <si>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</si>
  <si>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</si>
  <si>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</si>
  <si>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>Prethodna godina</t>
  </si>
  <si>
    <t>Tekuća godina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</si>
  <si>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</si>
  <si>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</si>
  <si>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</si>
  <si>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</si>
  <si>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</si>
  <si>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</si>
  <si>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</si>
  <si>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</si>
  <si>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</si>
  <si>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</si>
  <si>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</si>
  <si>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</si>
  <si>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</si>
  <si>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</si>
  <si>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</si>
  <si>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</si>
  <si>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</si>
  <si>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</si>
  <si>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</si>
  <si>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</si>
  <si>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</si>
  <si>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</si>
  <si>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</si>
  <si>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</si>
  <si>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</si>
  <si>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</si>
  <si>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</si>
  <si>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</si>
  <si>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</si>
  <si>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</si>
  <si>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</si>
  <si>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</si>
  <si>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</si>
  <si>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</si>
  <si>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</si>
  <si>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</si>
  <si>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</si>
  <si>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</si>
  <si>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</si>
  <si>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</si>
  <si>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</si>
  <si>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</si>
  <si>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</si>
  <si>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</si>
  <si>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</si>
  <si>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</si>
  <si>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</si>
  <si>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</si>
  <si>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</si>
  <si>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</si>
  <si>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</si>
  <si>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</si>
  <si>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</si>
  <si>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</si>
  <si>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</si>
  <si>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</si>
  <si>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</si>
  <si>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</si>
  <si>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</si>
  <si>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</si>
  <si>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</si>
  <si>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</si>
  <si>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</si>
  <si>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</si>
  <si>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</si>
  <si>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</si>
  <si>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</si>
  <si>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</si>
  <si>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</si>
  <si>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</si>
  <si>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</si>
  <si>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</si>
  <si>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</si>
  <si>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</si>
  <si>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</si>
  <si>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</si>
  <si>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</si>
  <si>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</si>
  <si>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</si>
  <si>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</si>
  <si>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</si>
  <si>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</si>
  <si>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</si>
  <si>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</si>
  <si>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</si>
  <si>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</si>
  <si>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</si>
  <si>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</si>
  <si>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</si>
  <si>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</si>
  <si>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</si>
  <si>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</si>
  <si>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</si>
  <si>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</si>
  <si>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</si>
  <si>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</si>
  <si>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</si>
  <si>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</si>
  <si>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</si>
  <si>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</si>
  <si>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</si>
  <si>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</si>
  <si>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</si>
  <si>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</si>
  <si>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</si>
  <si>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</si>
  <si>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</si>
  <si>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</si>
  <si>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</si>
  <si>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</si>
  <si>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</si>
  <si>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</si>
  <si>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</si>
  <si>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</si>
  <si>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</si>
  <si>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</si>
  <si>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</si>
  <si>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1. Revidirani godišnji financijski izvještaji s revizorskim izvješćem</t>
  </si>
  <si>
    <t>Godišnji financijski izvještaj društava za osiguranje odnosno društava za reosiguranje 
GFI-OSIG/RE</t>
  </si>
  <si>
    <t>01.01.2011.</t>
  </si>
  <si>
    <t>31.12.2011.</t>
  </si>
  <si>
    <t>03276147</t>
  </si>
  <si>
    <t>080051022</t>
  </si>
  <si>
    <t>26187991862</t>
  </si>
  <si>
    <t>CROATIA osiguranje d.d.</t>
  </si>
  <si>
    <t>ZAGREB</t>
  </si>
  <si>
    <t>Miramarska 22</t>
  </si>
  <si>
    <t>www.crosig.hr</t>
  </si>
  <si>
    <t>GRAD ZAGREB</t>
  </si>
  <si>
    <t>NE</t>
  </si>
  <si>
    <t>6512</t>
  </si>
  <si>
    <t>KATICA KUZMANOVIĆ</t>
  </si>
  <si>
    <t>01/6333-117</t>
  </si>
  <si>
    <t>01/6332-073</t>
  </si>
  <si>
    <t>katica.kuzmanovic@crosig.hr</t>
  </si>
  <si>
    <t>ZRINUŠIĆ ZDRAVKO, IVANČIĆ SILVANA</t>
  </si>
  <si>
    <t>Stanje na dan: 31.12.2011.</t>
  </si>
  <si>
    <t>U razdoblju: 01.01.2011 - 31.12.2011.</t>
  </si>
  <si>
    <t>U razdoblju: 01.01.2011. - 31.12.2011.</t>
  </si>
  <si>
    <t>Za razdoblje: 01.01.2011. - 31.12.2011.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</si>
</sst>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#.0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 horizontal="center" vertical="top" wrapTex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16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7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9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0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21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>
      <alignment horizontal="center" vertical="center"/>
    </xf>
    <xf numFmtId="167" fontId="6" fillId="0" borderId="2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67" fontId="6" fillId="0" borderId="24" xfId="0" applyNumberFormat="1" applyFont="1" applyFill="1" applyBorder="1" applyAlignment="1">
      <alignment horizontal="center" vertical="center"/>
    </xf>
    <xf numFmtId="167" fontId="6" fillId="0" borderId="25" xfId="0" applyNumberFormat="1" applyFont="1" applyFill="1" applyBorder="1" applyAlignment="1">
      <alignment horizontal="center" vertical="center"/>
    </xf>
    <xf numFmtId="167" fontId="6" fillId="0" borderId="26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167" fontId="2" fillId="0" borderId="28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top" wrapText="1"/>
      <protection hidden="1"/>
    </xf>
    <xf numFmtId="0" fontId="6" fillId="33" borderId="30" xfId="0" applyFont="1" applyFill="1" applyBorder="1" applyAlignment="1" applyProtection="1">
      <alignment horizontal="center" vertical="center" wrapText="1"/>
      <protection hidden="1"/>
    </xf>
    <xf numFmtId="0" fontId="6" fillId="33" borderId="31" xfId="0" applyFont="1" applyFill="1" applyBorder="1" applyAlignment="1" applyProtection="1">
      <alignment horizontal="center" vertical="center" wrapText="1"/>
      <protection hidden="1"/>
    </xf>
    <xf numFmtId="0" fontId="6" fillId="33" borderId="32" xfId="0" applyFont="1" applyFill="1" applyBorder="1" applyAlignment="1" applyProtection="1">
      <alignment horizontal="center" vertical="center" wrapText="1"/>
      <protection hidden="1"/>
    </xf>
    <xf numFmtId="0" fontId="6" fillId="33" borderId="33" xfId="0" applyFont="1" applyFill="1" applyBorder="1" applyAlignment="1" applyProtection="1">
      <alignment horizontal="center" vertical="center"/>
      <protection hidden="1"/>
    </xf>
    <xf numFmtId="0" fontId="6" fillId="33" borderId="34" xfId="0" applyFont="1" applyFill="1" applyBorder="1" applyAlignment="1" applyProtection="1">
      <alignment horizontal="center" vertical="center"/>
      <protection hidden="1"/>
    </xf>
    <xf numFmtId="0" fontId="6" fillId="33" borderId="35" xfId="0" applyFont="1" applyFill="1" applyBorder="1" applyAlignment="1" applyProtection="1">
      <alignment horizontal="center" vertical="center"/>
      <protection hidden="1"/>
    </xf>
    <xf numFmtId="0" fontId="6" fillId="33" borderId="3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1" xfId="0" applyFont="1" applyFill="1" applyBorder="1" applyAlignment="1" applyProtection="1">
      <alignment horizontal="center" vertical="top" wrapText="1"/>
      <protection hidden="1"/>
    </xf>
    <xf numFmtId="0" fontId="0" fillId="0" borderId="11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2" fillId="33" borderId="37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/>
    </xf>
    <xf numFmtId="49" fontId="6" fillId="33" borderId="3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center" wrapText="1"/>
    </xf>
    <xf numFmtId="49" fontId="6" fillId="33" borderId="33" xfId="0" applyNumberFormat="1" applyFont="1" applyFill="1" applyBorder="1" applyAlignment="1">
      <alignment horizontal="center" vertical="center"/>
    </xf>
    <xf numFmtId="49" fontId="6" fillId="33" borderId="33" xfId="0" applyNumberFormat="1" applyFont="1" applyFill="1" applyBorder="1" applyAlignment="1" applyProtection="1">
      <alignment horizontal="center" vertical="center"/>
      <protection hidden="1"/>
    </xf>
    <xf numFmtId="0" fontId="8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13" fillId="32" borderId="39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Alignment="1" applyProtection="1">
      <alignment horizontal="left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4" fillId="0" borderId="0" xfId="58" applyFont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Font="1" applyAlignment="1" applyProtection="1">
      <alignment horizontal="right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0" xfId="58" applyFont="1" applyAlignment="1" applyProtection="1">
      <alignment wrapTex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Protection="1">
      <alignment vertical="top"/>
      <protection hidden="1"/>
    </xf>
    <xf numFmtId="0" fontId="14" fillId="0" borderId="0" xfId="58" applyFont="1" applyAlignment="1" applyProtection="1">
      <alignment horizontal="right" wrapText="1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1" fontId="13" fillId="32" borderId="40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horizontal="right"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3" fontId="13" fillId="32" borderId="40" xfId="58" applyNumberFormat="1" applyFont="1" applyFill="1" applyBorder="1" applyAlignment="1" applyProtection="1">
      <alignment horizontal="right" vertical="center"/>
      <protection hidden="1" locked="0"/>
    </xf>
    <xf numFmtId="0" fontId="13" fillId="32" borderId="40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Alignment="1" applyProtection="1">
      <alignment/>
      <protection hidden="1"/>
    </xf>
    <xf numFmtId="49" fontId="13" fillId="32" borderId="40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left" vertical="top" wrapText="1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Alignment="1" applyProtection="1">
      <alignment horizontal="left" vertical="top" indent="2"/>
      <protection hidden="1"/>
    </xf>
    <xf numFmtId="0" fontId="14" fillId="0" borderId="0" xfId="58" applyFont="1" applyAlignment="1" applyProtection="1">
      <alignment horizontal="left" vertical="top" wrapText="1" indent="2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41" xfId="58" applyFont="1" applyBorder="1" applyProtection="1">
      <alignment vertical="top"/>
      <protection hidden="1"/>
    </xf>
    <xf numFmtId="0" fontId="14" fillId="0" borderId="0" xfId="58" applyFont="1" applyAlignment="1" applyProtection="1">
      <alignment vertical="top"/>
      <protection hidden="1"/>
    </xf>
    <xf numFmtId="0" fontId="14" fillId="0" borderId="0" xfId="58" applyFont="1" applyAlignment="1" applyProtection="1">
      <alignment horizontal="left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Alignment="1" applyProtection="1">
      <alignment vertical="center"/>
      <protection hidden="1"/>
    </xf>
    <xf numFmtId="0" fontId="14" fillId="0" borderId="42" xfId="58" applyFont="1" applyBorder="1" applyProtection="1">
      <alignment vertical="top"/>
      <protection hidden="1"/>
    </xf>
    <xf numFmtId="0" fontId="14" fillId="0" borderId="42" xfId="58" applyFont="1" applyBorder="1">
      <alignment vertical="top"/>
      <protection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0" fillId="0" borderId="11" xfId="0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14" fillId="0" borderId="0" xfId="59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9" applyFont="1" applyBorder="1" applyAlignment="1" applyProtection="1">
      <alignment/>
      <protection hidden="1"/>
    </xf>
    <xf numFmtId="0" fontId="12" fillId="0" borderId="0" xfId="59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59" applyFont="1" applyAlignment="1" applyProtection="1">
      <alignment/>
      <protection hidden="1"/>
    </xf>
    <xf numFmtId="0" fontId="13" fillId="0" borderId="0" xfId="58" applyFont="1" applyFill="1" applyBorder="1" applyAlignment="1" applyProtection="1">
      <alignment horizontal="center" vertical="center"/>
      <protection hidden="1"/>
    </xf>
    <xf numFmtId="193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21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4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4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44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1" xfId="0" applyNumberFormat="1" applyFont="1" applyFill="1" applyBorder="1" applyAlignment="1" applyProtection="1">
      <alignment vertical="center" shrinkToFit="1"/>
      <protection hidden="1"/>
    </xf>
    <xf numFmtId="193" fontId="1" fillId="32" borderId="10" xfId="0" applyNumberFormat="1" applyFont="1" applyFill="1" applyBorder="1" applyAlignment="1" applyProtection="1">
      <alignment vertical="center" shrinkToFit="1"/>
      <protection/>
    </xf>
    <xf numFmtId="193" fontId="1" fillId="0" borderId="10" xfId="0" applyNumberFormat="1" applyFont="1" applyFill="1" applyBorder="1" applyAlignment="1" applyProtection="1">
      <alignment vertical="center" shrinkToFit="1"/>
      <protection locked="0"/>
    </xf>
    <xf numFmtId="193" fontId="1" fillId="32" borderId="10" xfId="0" applyNumberFormat="1" applyFont="1" applyFill="1" applyBorder="1" applyAlignment="1" applyProtection="1">
      <alignment vertical="center" shrinkToFit="1"/>
      <protection hidden="1"/>
    </xf>
    <xf numFmtId="193" fontId="1" fillId="32" borderId="22" xfId="0" applyNumberFormat="1" applyFont="1" applyFill="1" applyBorder="1" applyAlignment="1" applyProtection="1">
      <alignment vertical="center" shrinkToFit="1"/>
      <protection hidden="1"/>
    </xf>
    <xf numFmtId="193" fontId="1" fillId="34" borderId="22" xfId="0" applyNumberFormat="1" applyFont="1" applyFill="1" applyBorder="1" applyAlignment="1" applyProtection="1">
      <alignment vertical="center" shrinkToFit="1"/>
      <protection hidden="1"/>
    </xf>
    <xf numFmtId="193" fontId="1" fillId="32" borderId="19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17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Border="1" applyAlignment="1" applyProtection="1">
      <alignment horizontal="right" vertical="center" shrinkToFit="1"/>
      <protection locked="0"/>
    </xf>
    <xf numFmtId="193" fontId="1" fillId="0" borderId="13" xfId="0" applyNumberFormat="1" applyFont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Border="1" applyAlignment="1" applyProtection="1">
      <alignment horizontal="right" vertical="center" shrinkToFit="1"/>
      <protection locked="0"/>
    </xf>
    <xf numFmtId="193" fontId="1" fillId="0" borderId="15" xfId="0" applyNumberFormat="1" applyFont="1" applyBorder="1" applyAlignment="1" applyProtection="1">
      <alignment horizontal="right" vertical="center" shrinkToFit="1"/>
      <protection locked="0"/>
    </xf>
    <xf numFmtId="193" fontId="1" fillId="32" borderId="18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4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5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58" applyFont="1" applyFill="1" applyBorder="1" applyAlignment="1" applyProtection="1">
      <alignment horizontal="left" vertical="center" wrapText="1"/>
      <protection hidden="1"/>
    </xf>
    <xf numFmtId="0" fontId="13" fillId="0" borderId="46" xfId="58" applyFont="1" applyFill="1" applyBorder="1" applyAlignment="1" applyProtection="1">
      <alignment horizontal="left" vertical="center" wrapText="1"/>
      <protection hidden="1"/>
    </xf>
    <xf numFmtId="0" fontId="15" fillId="0" borderId="0" xfId="58" applyFont="1" applyBorder="1" applyAlignment="1" applyProtection="1">
      <alignment horizontal="center" vertical="center" wrapText="1"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46" xfId="58" applyFont="1" applyBorder="1" applyAlignment="1" applyProtection="1">
      <alignment horizontal="right"/>
      <protection hidden="1"/>
    </xf>
    <xf numFmtId="49" fontId="13" fillId="32" borderId="47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48" xfId="58" applyNumberFormat="1" applyFont="1" applyBorder="1" applyAlignment="1" applyProtection="1">
      <alignment horizontal="center" vertical="center"/>
      <protection hidden="1" locked="0"/>
    </xf>
    <xf numFmtId="0" fontId="14" fillId="0" borderId="0" xfId="58" applyFont="1" applyAlignment="1" applyProtection="1">
      <alignment wrapText="1"/>
      <protection hidden="1"/>
    </xf>
    <xf numFmtId="0" fontId="17" fillId="0" borderId="0" xfId="58" applyFont="1" applyBorder="1" applyAlignment="1" applyProtection="1">
      <alignment horizontal="right" vertical="center" wrapText="1"/>
      <protection hidden="1"/>
    </xf>
    <xf numFmtId="0" fontId="17" fillId="0" borderId="46" xfId="58" applyFont="1" applyBorder="1" applyAlignment="1" applyProtection="1">
      <alignment horizontal="right" wrapText="1"/>
      <protection hidden="1"/>
    </xf>
    <xf numFmtId="0" fontId="13" fillId="32" borderId="47" xfId="58" applyFont="1" applyFill="1" applyBorder="1" applyAlignment="1" applyProtection="1">
      <alignment horizontal="left" vertical="center"/>
      <protection hidden="1" locked="0"/>
    </xf>
    <xf numFmtId="0" fontId="14" fillId="0" borderId="11" xfId="58" applyFont="1" applyBorder="1" applyAlignment="1">
      <alignment horizontal="left" vertical="center"/>
      <protection/>
    </xf>
    <xf numFmtId="0" fontId="14" fillId="0" borderId="48" xfId="58" applyFont="1" applyBorder="1" applyAlignment="1">
      <alignment horizontal="left" vertical="center"/>
      <protection/>
    </xf>
    <xf numFmtId="0" fontId="18" fillId="0" borderId="0" xfId="58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 horizontal="left"/>
      <protection/>
    </xf>
    <xf numFmtId="0" fontId="14" fillId="0" borderId="0" xfId="58" applyFont="1" applyBorder="1" applyAlignment="1" applyProtection="1">
      <alignment horizontal="right" vertical="center" wrapText="1"/>
      <protection hidden="1"/>
    </xf>
    <xf numFmtId="0" fontId="14" fillId="0" borderId="0" xfId="58" applyFont="1" applyBorder="1" applyAlignment="1" applyProtection="1">
      <alignment horizontal="right" wrapText="1"/>
      <protection hidden="1"/>
    </xf>
    <xf numFmtId="0" fontId="14" fillId="0" borderId="0" xfId="58" applyFont="1" applyAlignment="1" applyProtection="1">
      <alignment horizontal="right" wrapText="1"/>
      <protection hidden="1"/>
    </xf>
    <xf numFmtId="1" fontId="13" fillId="32" borderId="47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48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11" xfId="58" applyFont="1" applyBorder="1" applyAlignment="1">
      <alignment horizontal="left"/>
      <protection/>
    </xf>
    <xf numFmtId="0" fontId="14" fillId="0" borderId="48" xfId="58" applyFont="1" applyBorder="1" applyAlignment="1">
      <alignment horizontal="left"/>
      <protection/>
    </xf>
    <xf numFmtId="0" fontId="4" fillId="32" borderId="47" xfId="53" applyFill="1" applyBorder="1" applyAlignment="1" applyProtection="1">
      <alignment/>
      <protection hidden="1" locked="0"/>
    </xf>
    <xf numFmtId="0" fontId="13" fillId="0" borderId="11" xfId="58" applyFont="1" applyBorder="1" applyAlignment="1" applyProtection="1">
      <alignment/>
      <protection hidden="1" locked="0"/>
    </xf>
    <xf numFmtId="0" fontId="13" fillId="0" borderId="48" xfId="58" applyFont="1" applyBorder="1" applyAlignment="1" applyProtection="1">
      <alignment/>
      <protection hidden="1" locked="0"/>
    </xf>
    <xf numFmtId="0" fontId="14" fillId="0" borderId="49" xfId="58" applyFont="1" applyBorder="1" applyAlignment="1" applyProtection="1">
      <alignment horizontal="right" vertical="center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4" fillId="0" borderId="0" xfId="58" applyFont="1" applyAlignment="1" applyProtection="1">
      <alignment horizontal="center" vertical="center"/>
      <protection hidden="1"/>
    </xf>
    <xf numFmtId="0" fontId="14" fillId="0" borderId="0" xfId="58" applyFont="1" applyAlignment="1">
      <alignment horizontal="center" vertic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Alignment="1">
      <alignment horizontal="center" vertical="center"/>
      <protection/>
    </xf>
    <xf numFmtId="0" fontId="14" fillId="0" borderId="0" xfId="58" applyFont="1" applyAlignment="1">
      <alignment vertical="center"/>
      <protection/>
    </xf>
    <xf numFmtId="0" fontId="14" fillId="0" borderId="0" xfId="58" applyFont="1" applyAlignment="1">
      <alignment horizontal="center"/>
      <protection/>
    </xf>
    <xf numFmtId="0" fontId="13" fillId="32" borderId="47" xfId="58" applyFont="1" applyFill="1" applyBorder="1" applyAlignment="1" applyProtection="1">
      <alignment horizontal="right" vertical="center"/>
      <protection hidden="1" locked="0"/>
    </xf>
    <xf numFmtId="0" fontId="14" fillId="0" borderId="11" xfId="58" applyFont="1" applyBorder="1" applyAlignment="1">
      <alignment/>
      <protection/>
    </xf>
    <xf numFmtId="0" fontId="14" fillId="0" borderId="48" xfId="58" applyFont="1" applyBorder="1" applyAlignment="1">
      <alignment/>
      <protection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49" fontId="13" fillId="32" borderId="47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48" xfId="58" applyNumberFormat="1" applyFont="1" applyBorder="1" applyAlignment="1" applyProtection="1">
      <alignment horizontal="left" vertical="center"/>
      <protection hidden="1" locked="0"/>
    </xf>
    <xf numFmtId="0" fontId="14" fillId="0" borderId="0" xfId="58" applyFont="1" applyAlignment="1" applyProtection="1">
      <alignment horizontal="right" vertical="center" wrapText="1"/>
      <protection hidden="1"/>
    </xf>
    <xf numFmtId="0" fontId="14" fillId="0" borderId="46" xfId="58" applyFont="1" applyBorder="1" applyAlignment="1" applyProtection="1">
      <alignment horizontal="right" wrapText="1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41" xfId="58" applyFont="1" applyBorder="1" applyAlignment="1" applyProtection="1">
      <alignment horizontal="center"/>
      <protection hidden="1"/>
    </xf>
    <xf numFmtId="0" fontId="14" fillId="0" borderId="50" xfId="58" applyFont="1" applyBorder="1" applyAlignment="1" applyProtection="1">
      <alignment horizontal="center" vertical="top"/>
      <protection hidden="1"/>
    </xf>
    <xf numFmtId="0" fontId="14" fillId="0" borderId="50" xfId="58" applyFont="1" applyBorder="1" applyAlignment="1">
      <alignment horizontal="center"/>
      <protection/>
    </xf>
    <xf numFmtId="0" fontId="14" fillId="0" borderId="50" xfId="58" applyFont="1" applyBorder="1" applyAlignment="1">
      <alignment/>
      <protection/>
    </xf>
    <xf numFmtId="49" fontId="13" fillId="0" borderId="11" xfId="58" applyNumberFormat="1" applyFont="1" applyBorder="1" applyAlignment="1" applyProtection="1">
      <alignment horizontal="left" vertical="center"/>
      <protection hidden="1" locked="0"/>
    </xf>
    <xf numFmtId="0" fontId="13" fillId="0" borderId="11" xfId="58" applyFont="1" applyBorder="1" applyAlignment="1" applyProtection="1">
      <alignment horizontal="left" vertical="center"/>
      <protection hidden="1" locked="0"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3" fillId="0" borderId="0" xfId="59" applyFont="1" applyAlignment="1" applyProtection="1">
      <alignment horizontal="left"/>
      <protection hidden="1"/>
    </xf>
    <xf numFmtId="0" fontId="8" fillId="0" borderId="0" xfId="59" applyFont="1" applyAlignment="1">
      <alignment/>
      <protection/>
    </xf>
    <xf numFmtId="14" fontId="13" fillId="32" borderId="51" xfId="58" applyNumberFormat="1" applyFont="1" applyFill="1" applyBorder="1" applyAlignment="1" applyProtection="1">
      <alignment horizontal="center" vertical="center"/>
      <protection hidden="1" locked="0"/>
    </xf>
    <xf numFmtId="14" fontId="13" fillId="32" borderId="52" xfId="58" applyNumberFormat="1" applyFont="1" applyFill="1" applyBorder="1" applyAlignment="1" applyProtection="1">
      <alignment horizontal="center" vertical="center"/>
      <protection hidden="1" locked="0"/>
    </xf>
    <xf numFmtId="49" fontId="4" fillId="32" borderId="47" xfId="53" applyNumberFormat="1" applyFill="1" applyBorder="1" applyAlignment="1" applyProtection="1">
      <alignment horizontal="left" vertical="center"/>
      <protection hidden="1" locked="0"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53" xfId="0" applyFont="1" applyFill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6" fillId="33" borderId="56" xfId="0" applyFont="1" applyFill="1" applyBorder="1" applyAlignment="1" applyProtection="1">
      <alignment horizontal="center" vertical="center" wrapText="1"/>
      <protection hidden="1"/>
    </xf>
    <xf numFmtId="0" fontId="6" fillId="33" borderId="57" xfId="0" applyFont="1" applyFill="1" applyBorder="1" applyAlignment="1" applyProtection="1">
      <alignment horizontal="center" vertical="center" wrapText="1"/>
      <protection hidden="1"/>
    </xf>
    <xf numFmtId="0" fontId="6" fillId="33" borderId="58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2" fillId="35" borderId="47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48" xfId="0" applyFont="1" applyFill="1" applyBorder="1" applyAlignment="1">
      <alignment horizontal="left" vertical="center" wrapText="1"/>
    </xf>
    <xf numFmtId="0" fontId="6" fillId="0" borderId="59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6" fillId="33" borderId="62" xfId="0" applyFont="1" applyFill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6" fillId="33" borderId="67" xfId="0" applyFont="1" applyFill="1" applyBorder="1" applyAlignment="1" applyProtection="1">
      <alignment horizontal="center" vertical="center" wrapText="1"/>
      <protection hidden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vertical="center" wrapText="1"/>
    </xf>
    <xf numFmtId="0" fontId="1" fillId="0" borderId="70" xfId="0" applyFont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6" fillId="0" borderId="69" xfId="0" applyFont="1" applyBorder="1" applyAlignment="1">
      <alignment vertical="center" wrapText="1"/>
    </xf>
    <xf numFmtId="0" fontId="6" fillId="0" borderId="70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1" fillId="0" borderId="74" xfId="0" applyFont="1" applyBorder="1" applyAlignment="1">
      <alignment vertical="center" wrapText="1"/>
    </xf>
    <xf numFmtId="0" fontId="6" fillId="35" borderId="51" xfId="0" applyFont="1" applyFill="1" applyBorder="1" applyAlignment="1">
      <alignment horizontal="left" vertical="center" wrapText="1"/>
    </xf>
    <xf numFmtId="0" fontId="1" fillId="35" borderId="75" xfId="0" applyFont="1" applyFill="1" applyBorder="1" applyAlignment="1">
      <alignment vertical="center"/>
    </xf>
    <xf numFmtId="0" fontId="1" fillId="35" borderId="52" xfId="0" applyFont="1" applyFill="1" applyBorder="1" applyAlignment="1">
      <alignment vertical="center"/>
    </xf>
    <xf numFmtId="0" fontId="2" fillId="35" borderId="51" xfId="0" applyFont="1" applyFill="1" applyBorder="1" applyAlignment="1">
      <alignment horizontal="left" vertical="center" shrinkToFit="1"/>
    </xf>
    <xf numFmtId="0" fontId="2" fillId="35" borderId="75" xfId="0" applyFont="1" applyFill="1" applyBorder="1" applyAlignment="1">
      <alignment horizontal="left" vertical="center" shrinkToFit="1"/>
    </xf>
    <xf numFmtId="0" fontId="2" fillId="35" borderId="52" xfId="0" applyFont="1" applyFill="1" applyBorder="1" applyAlignment="1">
      <alignment horizontal="left" vertical="center" shrinkToFit="1"/>
    </xf>
    <xf numFmtId="0" fontId="6" fillId="0" borderId="69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 wrapText="1"/>
    </xf>
    <xf numFmtId="0" fontId="6" fillId="0" borderId="74" xfId="0" applyFont="1" applyFill="1" applyBorder="1" applyAlignment="1">
      <alignment vertical="center" wrapText="1"/>
    </xf>
    <xf numFmtId="0" fontId="1" fillId="0" borderId="76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vertical="center" wrapText="1"/>
    </xf>
    <xf numFmtId="0" fontId="1" fillId="0" borderId="78" xfId="0" applyFont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6" fillId="0" borderId="80" xfId="0" applyFont="1" applyFill="1" applyBorder="1" applyAlignment="1">
      <alignment vertical="center" wrapText="1"/>
    </xf>
    <xf numFmtId="0" fontId="1" fillId="0" borderId="81" xfId="0" applyFont="1" applyBorder="1" applyAlignment="1">
      <alignment vertical="center" wrapText="1"/>
    </xf>
    <xf numFmtId="0" fontId="1" fillId="0" borderId="82" xfId="0" applyFont="1" applyBorder="1" applyAlignment="1">
      <alignment vertical="center" wrapText="1"/>
    </xf>
    <xf numFmtId="0" fontId="6" fillId="0" borderId="77" xfId="0" applyFont="1" applyFill="1" applyBorder="1" applyAlignment="1">
      <alignment vertical="center" wrapText="1"/>
    </xf>
    <xf numFmtId="0" fontId="1" fillId="0" borderId="78" xfId="0" applyFont="1" applyBorder="1" applyAlignment="1">
      <alignment wrapText="1"/>
    </xf>
    <xf numFmtId="0" fontId="1" fillId="0" borderId="79" xfId="0" applyFont="1" applyBorder="1" applyAlignment="1">
      <alignment wrapText="1"/>
    </xf>
    <xf numFmtId="0" fontId="1" fillId="0" borderId="83" xfId="0" applyFont="1" applyFill="1" applyBorder="1" applyAlignment="1">
      <alignment vertical="center" wrapText="1"/>
    </xf>
    <xf numFmtId="0" fontId="1" fillId="0" borderId="84" xfId="0" applyFont="1" applyBorder="1" applyAlignment="1">
      <alignment wrapText="1"/>
    </xf>
    <xf numFmtId="0" fontId="1" fillId="0" borderId="85" xfId="0" applyFont="1" applyBorder="1" applyAlignment="1">
      <alignment wrapText="1"/>
    </xf>
    <xf numFmtId="0" fontId="0" fillId="0" borderId="11" xfId="0" applyFont="1" applyBorder="1" applyAlignment="1">
      <alignment horizontal="center" vertical="top" wrapText="1"/>
    </xf>
    <xf numFmtId="0" fontId="11" fillId="0" borderId="77" xfId="0" applyFont="1" applyFill="1" applyBorder="1" applyAlignment="1">
      <alignment horizontal="left" vertical="center" wrapText="1"/>
    </xf>
    <xf numFmtId="0" fontId="0" fillId="0" borderId="78" xfId="0" applyFont="1" applyFill="1" applyBorder="1" applyAlignment="1">
      <alignment horizontal="left" vertical="center" wrapText="1"/>
    </xf>
    <xf numFmtId="0" fontId="11" fillId="0" borderId="78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0" fillId="0" borderId="77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6" fillId="33" borderId="86" xfId="0" applyFont="1" applyFill="1" applyBorder="1" applyAlignment="1">
      <alignment horizontal="center" vertical="center" wrapText="1"/>
    </xf>
    <xf numFmtId="0" fontId="6" fillId="33" borderId="87" xfId="0" applyFont="1" applyFill="1" applyBorder="1" applyAlignment="1">
      <alignment horizontal="center" vertical="center" wrapText="1"/>
    </xf>
    <xf numFmtId="0" fontId="6" fillId="33" borderId="8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33" borderId="33" xfId="0" applyNumberFormat="1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0" fillId="0" borderId="95" xfId="0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0" fillId="0" borderId="84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ds21-bdc01\plan%20i%20analiza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uzmanovic@crosig.hr" TargetMode="External" /><Relationship Id="rId2" Type="http://schemas.openxmlformats.org/officeDocument/2006/relationships/hyperlink" Target="http://www.crosig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0">
      <selection activeCell="H33" sqref="H33:I33"/>
    </sheetView>
  </sheetViews>
  <sheetFormatPr defaultColWidth="9.140625" defaultRowHeight="12.75"/>
  <cols>
    <col min="1" max="1" width="9.140625" style="54" customWidth="1"/>
    <col min="2" max="2" width="12.00390625" style="54" customWidth="1"/>
    <col min="3" max="6" width="9.140625" style="54" customWidth="1"/>
    <col min="7" max="7" width="17.7109375" style="54" customWidth="1"/>
    <col min="8" max="8" width="17.00390625" style="54" customWidth="1"/>
    <col min="9" max="9" width="23.8515625" style="54" customWidth="1"/>
    <col min="10" max="16384" width="9.140625" style="54" customWidth="1"/>
  </cols>
  <sheetData>
    <row r="1" ht="12.75">
      <c r="A1" s="53" t="s">
        <v>73</v>
      </c>
    </row>
    <row r="2" spans="1:10" ht="12.75">
      <c r="A2" s="153" t="s">
        <v>309</v>
      </c>
      <c r="B2" s="153"/>
      <c r="C2" s="153"/>
      <c r="D2" s="154"/>
      <c r="E2" s="207" t="s">
        <v>382</v>
      </c>
      <c r="F2" s="208"/>
      <c r="G2" s="120" t="s">
        <v>240</v>
      </c>
      <c r="H2" s="55" t="s">
        <v>383</v>
      </c>
      <c r="I2" s="56"/>
      <c r="J2" s="57"/>
    </row>
    <row r="3" spans="1:10" ht="12.75">
      <c r="A3" s="58"/>
      <c r="B3" s="58"/>
      <c r="C3" s="58"/>
      <c r="D3" s="58"/>
      <c r="E3" s="59"/>
      <c r="F3" s="59"/>
      <c r="G3" s="58"/>
      <c r="H3" s="58"/>
      <c r="I3" s="60"/>
      <c r="J3" s="57"/>
    </row>
    <row r="4" spans="1:10" ht="39.75" customHeight="1">
      <c r="A4" s="155" t="s">
        <v>381</v>
      </c>
      <c r="B4" s="155"/>
      <c r="C4" s="155"/>
      <c r="D4" s="155"/>
      <c r="E4" s="155"/>
      <c r="F4" s="155"/>
      <c r="G4" s="155"/>
      <c r="H4" s="155"/>
      <c r="I4" s="155"/>
      <c r="J4" s="57"/>
    </row>
    <row r="5" spans="1:10" ht="12.75">
      <c r="A5" s="61"/>
      <c r="B5" s="62"/>
      <c r="C5" s="62"/>
      <c r="D5" s="63"/>
      <c r="E5" s="64"/>
      <c r="F5" s="65"/>
      <c r="G5" s="66"/>
      <c r="H5" s="67"/>
      <c r="I5" s="68"/>
      <c r="J5" s="57"/>
    </row>
    <row r="6" spans="1:10" ht="12.75">
      <c r="A6" s="156" t="s">
        <v>155</v>
      </c>
      <c r="B6" s="157"/>
      <c r="C6" s="158" t="s">
        <v>384</v>
      </c>
      <c r="D6" s="159"/>
      <c r="E6" s="160"/>
      <c r="F6" s="160"/>
      <c r="G6" s="160"/>
      <c r="H6" s="160"/>
      <c r="I6" s="70"/>
      <c r="J6" s="57"/>
    </row>
    <row r="7" spans="1:10" ht="12.75">
      <c r="A7" s="71"/>
      <c r="B7" s="71"/>
      <c r="C7" s="61"/>
      <c r="D7" s="61"/>
      <c r="E7" s="160"/>
      <c r="F7" s="160"/>
      <c r="G7" s="160"/>
      <c r="H7" s="160"/>
      <c r="I7" s="70"/>
      <c r="J7" s="57"/>
    </row>
    <row r="8" spans="1:10" ht="12.75">
      <c r="A8" s="161" t="s">
        <v>74</v>
      </c>
      <c r="B8" s="162"/>
      <c r="C8" s="158" t="s">
        <v>385</v>
      </c>
      <c r="D8" s="159"/>
      <c r="E8" s="160"/>
      <c r="F8" s="160"/>
      <c r="G8" s="160"/>
      <c r="H8" s="160"/>
      <c r="I8" s="72"/>
      <c r="J8" s="57"/>
    </row>
    <row r="9" spans="1:10" ht="12.75">
      <c r="A9" s="73"/>
      <c r="B9" s="73"/>
      <c r="C9" s="74"/>
      <c r="D9" s="61"/>
      <c r="E9" s="61"/>
      <c r="F9" s="61"/>
      <c r="G9" s="61"/>
      <c r="H9" s="61"/>
      <c r="I9" s="61"/>
      <c r="J9" s="57"/>
    </row>
    <row r="10" spans="1:10" ht="12.75">
      <c r="A10" s="168" t="s">
        <v>1</v>
      </c>
      <c r="B10" s="169"/>
      <c r="C10" s="158" t="s">
        <v>386</v>
      </c>
      <c r="D10" s="159"/>
      <c r="E10" s="61"/>
      <c r="F10" s="61"/>
      <c r="G10" s="61"/>
      <c r="H10" s="61"/>
      <c r="I10" s="61"/>
      <c r="J10" s="57"/>
    </row>
    <row r="11" spans="1:10" ht="12.75">
      <c r="A11" s="170"/>
      <c r="B11" s="170"/>
      <c r="C11" s="61"/>
      <c r="D11" s="61"/>
      <c r="E11" s="61"/>
      <c r="F11" s="61"/>
      <c r="G11" s="61"/>
      <c r="H11" s="61"/>
      <c r="I11" s="61"/>
      <c r="J11" s="57"/>
    </row>
    <row r="12" spans="1:10" ht="12.75">
      <c r="A12" s="156" t="s">
        <v>75</v>
      </c>
      <c r="B12" s="157"/>
      <c r="C12" s="163" t="s">
        <v>387</v>
      </c>
      <c r="D12" s="164"/>
      <c r="E12" s="164"/>
      <c r="F12" s="164"/>
      <c r="G12" s="164"/>
      <c r="H12" s="164"/>
      <c r="I12" s="165"/>
      <c r="J12" s="57"/>
    </row>
    <row r="13" spans="1:10" ht="15.75">
      <c r="A13" s="166"/>
      <c r="B13" s="167"/>
      <c r="C13" s="167"/>
      <c r="D13" s="75"/>
      <c r="E13" s="75"/>
      <c r="F13" s="75"/>
      <c r="G13" s="75"/>
      <c r="H13" s="75"/>
      <c r="I13" s="75"/>
      <c r="J13" s="57"/>
    </row>
    <row r="14" spans="1:10" ht="12.75">
      <c r="A14" s="71"/>
      <c r="B14" s="71"/>
      <c r="C14" s="76"/>
      <c r="D14" s="61"/>
      <c r="E14" s="61"/>
      <c r="F14" s="61"/>
      <c r="G14" s="61"/>
      <c r="H14" s="61"/>
      <c r="I14" s="61"/>
      <c r="J14" s="57"/>
    </row>
    <row r="15" spans="1:10" ht="12.75">
      <c r="A15" s="156" t="s">
        <v>195</v>
      </c>
      <c r="B15" s="157"/>
      <c r="C15" s="171">
        <v>10000</v>
      </c>
      <c r="D15" s="172"/>
      <c r="E15" s="61"/>
      <c r="F15" s="163" t="s">
        <v>388</v>
      </c>
      <c r="G15" s="164"/>
      <c r="H15" s="164"/>
      <c r="I15" s="165"/>
      <c r="J15" s="57"/>
    </row>
    <row r="16" spans="1:10" ht="12.75">
      <c r="A16" s="71"/>
      <c r="B16" s="71"/>
      <c r="C16" s="61"/>
      <c r="D16" s="61"/>
      <c r="E16" s="61"/>
      <c r="F16" s="61"/>
      <c r="G16" s="61"/>
      <c r="H16" s="61"/>
      <c r="I16" s="61"/>
      <c r="J16" s="57"/>
    </row>
    <row r="17" spans="1:10" ht="12.75">
      <c r="A17" s="156" t="s">
        <v>196</v>
      </c>
      <c r="B17" s="157"/>
      <c r="C17" s="163" t="s">
        <v>389</v>
      </c>
      <c r="D17" s="164"/>
      <c r="E17" s="164"/>
      <c r="F17" s="164"/>
      <c r="G17" s="164"/>
      <c r="H17" s="164"/>
      <c r="I17" s="165"/>
      <c r="J17" s="57"/>
    </row>
    <row r="18" spans="1:10" ht="12.75">
      <c r="A18" s="71"/>
      <c r="B18" s="71"/>
      <c r="C18" s="61"/>
      <c r="D18" s="61"/>
      <c r="E18" s="61"/>
      <c r="F18" s="61"/>
      <c r="G18" s="61"/>
      <c r="H18" s="61"/>
      <c r="I18" s="61"/>
      <c r="J18" s="57"/>
    </row>
    <row r="19" spans="1:10" ht="12.75">
      <c r="A19" s="156" t="s">
        <v>197</v>
      </c>
      <c r="B19" s="157"/>
      <c r="C19" s="175"/>
      <c r="D19" s="176"/>
      <c r="E19" s="176"/>
      <c r="F19" s="176"/>
      <c r="G19" s="176"/>
      <c r="H19" s="176"/>
      <c r="I19" s="177"/>
      <c r="J19" s="57"/>
    </row>
    <row r="20" spans="1:10" ht="12.75">
      <c r="A20" s="71"/>
      <c r="B20" s="71"/>
      <c r="C20" s="76"/>
      <c r="D20" s="61"/>
      <c r="E20" s="61"/>
      <c r="F20" s="61"/>
      <c r="G20" s="61"/>
      <c r="H20" s="61"/>
      <c r="I20" s="61"/>
      <c r="J20" s="57"/>
    </row>
    <row r="21" spans="1:10" ht="12.75">
      <c r="A21" s="156" t="s">
        <v>198</v>
      </c>
      <c r="B21" s="157"/>
      <c r="C21" s="175" t="s">
        <v>390</v>
      </c>
      <c r="D21" s="176"/>
      <c r="E21" s="176"/>
      <c r="F21" s="176"/>
      <c r="G21" s="176"/>
      <c r="H21" s="176"/>
      <c r="I21" s="177"/>
      <c r="J21" s="57"/>
    </row>
    <row r="22" spans="1:10" ht="12.75">
      <c r="A22" s="71"/>
      <c r="B22" s="71"/>
      <c r="C22" s="76"/>
      <c r="D22" s="61"/>
      <c r="E22" s="61"/>
      <c r="F22" s="61"/>
      <c r="G22" s="61"/>
      <c r="H22" s="61"/>
      <c r="I22" s="61"/>
      <c r="J22" s="57"/>
    </row>
    <row r="23" spans="1:10" ht="12.75">
      <c r="A23" s="156" t="s">
        <v>76</v>
      </c>
      <c r="B23" s="157"/>
      <c r="C23" s="77">
        <v>133</v>
      </c>
      <c r="D23" s="163" t="s">
        <v>388</v>
      </c>
      <c r="E23" s="173"/>
      <c r="F23" s="174"/>
      <c r="G23" s="178"/>
      <c r="H23" s="179"/>
      <c r="I23" s="79"/>
      <c r="J23" s="57"/>
    </row>
    <row r="24" spans="1:10" ht="12.75">
      <c r="A24" s="71"/>
      <c r="B24" s="71"/>
      <c r="C24" s="61"/>
      <c r="D24" s="80"/>
      <c r="E24" s="80"/>
      <c r="F24" s="80"/>
      <c r="G24" s="80"/>
      <c r="H24" s="61"/>
      <c r="I24" s="72"/>
      <c r="J24" s="57"/>
    </row>
    <row r="25" spans="1:10" ht="12.75">
      <c r="A25" s="156" t="s">
        <v>77</v>
      </c>
      <c r="B25" s="157"/>
      <c r="C25" s="77">
        <v>21</v>
      </c>
      <c r="D25" s="163" t="s">
        <v>391</v>
      </c>
      <c r="E25" s="173"/>
      <c r="F25" s="173"/>
      <c r="G25" s="174"/>
      <c r="H25" s="69" t="s">
        <v>78</v>
      </c>
      <c r="I25" s="81">
        <v>2705</v>
      </c>
      <c r="J25" s="57"/>
    </row>
    <row r="26" spans="1:10" ht="12.75">
      <c r="A26" s="71"/>
      <c r="B26" s="71"/>
      <c r="C26" s="61"/>
      <c r="D26" s="80"/>
      <c r="E26" s="80"/>
      <c r="F26" s="80"/>
      <c r="G26" s="71"/>
      <c r="H26" s="71" t="s">
        <v>79</v>
      </c>
      <c r="I26" s="76"/>
      <c r="J26" s="57"/>
    </row>
    <row r="27" spans="1:10" ht="12.75">
      <c r="A27" s="156" t="s">
        <v>200</v>
      </c>
      <c r="B27" s="157"/>
      <c r="C27" s="82" t="s">
        <v>392</v>
      </c>
      <c r="D27" s="83"/>
      <c r="E27" s="57"/>
      <c r="F27" s="84"/>
      <c r="G27" s="156" t="s">
        <v>199</v>
      </c>
      <c r="H27" s="157"/>
      <c r="I27" s="85" t="s">
        <v>393</v>
      </c>
      <c r="J27" s="57"/>
    </row>
    <row r="28" spans="1:10" ht="12.75">
      <c r="A28" s="71"/>
      <c r="B28" s="71"/>
      <c r="C28" s="61"/>
      <c r="D28" s="84"/>
      <c r="E28" s="84"/>
      <c r="F28" s="84"/>
      <c r="G28" s="84"/>
      <c r="H28" s="61"/>
      <c r="I28" s="86"/>
      <c r="J28" s="57"/>
    </row>
    <row r="29" spans="1:10" ht="12.75">
      <c r="A29" s="180" t="s">
        <v>80</v>
      </c>
      <c r="B29" s="181"/>
      <c r="C29" s="182"/>
      <c r="D29" s="182"/>
      <c r="E29" s="183" t="s">
        <v>81</v>
      </c>
      <c r="F29" s="184"/>
      <c r="G29" s="184"/>
      <c r="H29" s="185" t="s">
        <v>82</v>
      </c>
      <c r="I29" s="185"/>
      <c r="J29" s="57"/>
    </row>
    <row r="30" spans="1:10" ht="12.75">
      <c r="A30" s="57"/>
      <c r="B30" s="57"/>
      <c r="C30" s="57"/>
      <c r="D30" s="87"/>
      <c r="E30" s="61"/>
      <c r="F30" s="61"/>
      <c r="G30" s="61"/>
      <c r="H30" s="88"/>
      <c r="I30" s="86"/>
      <c r="J30" s="57"/>
    </row>
    <row r="31" spans="1:10" ht="12.75">
      <c r="A31" s="186"/>
      <c r="B31" s="187"/>
      <c r="C31" s="187"/>
      <c r="D31" s="188"/>
      <c r="E31" s="186"/>
      <c r="F31" s="187"/>
      <c r="G31" s="187"/>
      <c r="H31" s="158"/>
      <c r="I31" s="159"/>
      <c r="J31" s="57"/>
    </row>
    <row r="32" spans="1:10" ht="12.75">
      <c r="A32" s="78"/>
      <c r="B32" s="78"/>
      <c r="C32" s="76"/>
      <c r="D32" s="189"/>
      <c r="E32" s="189"/>
      <c r="F32" s="189"/>
      <c r="G32" s="190"/>
      <c r="H32" s="61"/>
      <c r="I32" s="91"/>
      <c r="J32" s="57"/>
    </row>
    <row r="33" spans="1:10" ht="12.75">
      <c r="A33" s="186"/>
      <c r="B33" s="187"/>
      <c r="C33" s="187"/>
      <c r="D33" s="188"/>
      <c r="E33" s="186"/>
      <c r="F33" s="187"/>
      <c r="G33" s="187"/>
      <c r="H33" s="158"/>
      <c r="I33" s="159"/>
      <c r="J33" s="57"/>
    </row>
    <row r="34" spans="1:10" ht="12.75">
      <c r="A34" s="78"/>
      <c r="B34" s="78"/>
      <c r="C34" s="76"/>
      <c r="D34" s="89"/>
      <c r="E34" s="89"/>
      <c r="F34" s="89"/>
      <c r="G34" s="90"/>
      <c r="H34" s="61"/>
      <c r="I34" s="92"/>
      <c r="J34" s="57"/>
    </row>
    <row r="35" spans="1:10" ht="12.75">
      <c r="A35" s="186"/>
      <c r="B35" s="187"/>
      <c r="C35" s="187"/>
      <c r="D35" s="188"/>
      <c r="E35" s="186"/>
      <c r="F35" s="187"/>
      <c r="G35" s="187"/>
      <c r="H35" s="158"/>
      <c r="I35" s="159"/>
      <c r="J35" s="57"/>
    </row>
    <row r="36" spans="1:10" ht="12.75">
      <c r="A36" s="78"/>
      <c r="B36" s="78"/>
      <c r="C36" s="76"/>
      <c r="D36" s="89"/>
      <c r="E36" s="89"/>
      <c r="F36" s="89"/>
      <c r="G36" s="90"/>
      <c r="H36" s="61"/>
      <c r="I36" s="92"/>
      <c r="J36" s="57"/>
    </row>
    <row r="37" spans="1:10" ht="12.75">
      <c r="A37" s="186"/>
      <c r="B37" s="187"/>
      <c r="C37" s="187"/>
      <c r="D37" s="188"/>
      <c r="E37" s="186"/>
      <c r="F37" s="187"/>
      <c r="G37" s="187"/>
      <c r="H37" s="158"/>
      <c r="I37" s="159"/>
      <c r="J37" s="57"/>
    </row>
    <row r="38" spans="1:10" ht="12.75">
      <c r="A38" s="93"/>
      <c r="B38" s="93"/>
      <c r="C38" s="195"/>
      <c r="D38" s="196"/>
      <c r="E38" s="61"/>
      <c r="F38" s="195"/>
      <c r="G38" s="196"/>
      <c r="H38" s="61"/>
      <c r="I38" s="61"/>
      <c r="J38" s="57"/>
    </row>
    <row r="39" spans="1:10" ht="12.75">
      <c r="A39" s="186"/>
      <c r="B39" s="187"/>
      <c r="C39" s="187"/>
      <c r="D39" s="188"/>
      <c r="E39" s="186"/>
      <c r="F39" s="187"/>
      <c r="G39" s="187"/>
      <c r="H39" s="158"/>
      <c r="I39" s="159"/>
      <c r="J39" s="57"/>
    </row>
    <row r="40" spans="1:10" ht="12.75">
      <c r="A40" s="93"/>
      <c r="B40" s="93"/>
      <c r="C40" s="94"/>
      <c r="D40" s="95"/>
      <c r="E40" s="61"/>
      <c r="F40" s="94"/>
      <c r="G40" s="95"/>
      <c r="H40" s="61"/>
      <c r="I40" s="61"/>
      <c r="J40" s="57"/>
    </row>
    <row r="41" spans="1:10" ht="12.75">
      <c r="A41" s="186"/>
      <c r="B41" s="187"/>
      <c r="C41" s="187"/>
      <c r="D41" s="188"/>
      <c r="E41" s="186"/>
      <c r="F41" s="187"/>
      <c r="G41" s="187"/>
      <c r="H41" s="158"/>
      <c r="I41" s="159"/>
      <c r="J41" s="57"/>
    </row>
    <row r="42" spans="1:10" ht="12.75">
      <c r="A42" s="79"/>
      <c r="B42" s="111"/>
      <c r="C42" s="111"/>
      <c r="D42" s="111"/>
      <c r="E42" s="79"/>
      <c r="F42" s="111"/>
      <c r="G42" s="111"/>
      <c r="H42" s="112"/>
      <c r="I42" s="112"/>
      <c r="J42" s="57"/>
    </row>
    <row r="43" spans="1:10" ht="12.75">
      <c r="A43" s="93"/>
      <c r="B43" s="93"/>
      <c r="C43" s="94"/>
      <c r="D43" s="95"/>
      <c r="E43" s="61"/>
      <c r="F43" s="94"/>
      <c r="G43" s="95"/>
      <c r="H43" s="61"/>
      <c r="I43" s="61"/>
      <c r="J43" s="57"/>
    </row>
    <row r="44" spans="1:10" ht="12.75">
      <c r="A44" s="96"/>
      <c r="B44" s="96"/>
      <c r="C44" s="96"/>
      <c r="D44" s="74"/>
      <c r="E44" s="74"/>
      <c r="F44" s="96"/>
      <c r="G44" s="74"/>
      <c r="H44" s="74"/>
      <c r="I44" s="74"/>
      <c r="J44" s="57"/>
    </row>
    <row r="45" spans="1:10" ht="12.75">
      <c r="A45" s="193" t="s">
        <v>360</v>
      </c>
      <c r="B45" s="194"/>
      <c r="C45" s="158"/>
      <c r="D45" s="159"/>
      <c r="E45" s="72"/>
      <c r="F45" s="163"/>
      <c r="G45" s="187"/>
      <c r="H45" s="187"/>
      <c r="I45" s="188"/>
      <c r="J45" s="57"/>
    </row>
    <row r="46" spans="1:10" ht="12.75">
      <c r="A46" s="93"/>
      <c r="B46" s="93"/>
      <c r="C46" s="195"/>
      <c r="D46" s="196"/>
      <c r="E46" s="61"/>
      <c r="F46" s="195"/>
      <c r="G46" s="197"/>
      <c r="H46" s="97"/>
      <c r="I46" s="97"/>
      <c r="J46" s="57"/>
    </row>
    <row r="47" spans="1:10" ht="12.75">
      <c r="A47" s="193" t="s">
        <v>83</v>
      </c>
      <c r="B47" s="194"/>
      <c r="C47" s="163" t="s">
        <v>394</v>
      </c>
      <c r="D47" s="202"/>
      <c r="E47" s="202"/>
      <c r="F47" s="202"/>
      <c r="G47" s="202"/>
      <c r="H47" s="202"/>
      <c r="I47" s="202"/>
      <c r="J47" s="57"/>
    </row>
    <row r="48" spans="1:10" ht="12.75">
      <c r="A48" s="71"/>
      <c r="B48" s="71"/>
      <c r="C48" s="98" t="s">
        <v>156</v>
      </c>
      <c r="D48" s="72"/>
      <c r="E48" s="72"/>
      <c r="F48" s="72"/>
      <c r="G48" s="72"/>
      <c r="H48" s="72"/>
      <c r="I48" s="72"/>
      <c r="J48" s="57"/>
    </row>
    <row r="49" spans="1:10" ht="12.75">
      <c r="A49" s="193" t="s">
        <v>157</v>
      </c>
      <c r="B49" s="194"/>
      <c r="C49" s="191" t="s">
        <v>395</v>
      </c>
      <c r="D49" s="201"/>
      <c r="E49" s="192"/>
      <c r="F49" s="72"/>
      <c r="G49" s="69" t="s">
        <v>158</v>
      </c>
      <c r="H49" s="191" t="s">
        <v>396</v>
      </c>
      <c r="I49" s="192"/>
      <c r="J49" s="57"/>
    </row>
    <row r="50" spans="1:10" ht="12.75">
      <c r="A50" s="71"/>
      <c r="B50" s="71"/>
      <c r="C50" s="98"/>
      <c r="D50" s="72"/>
      <c r="E50" s="72"/>
      <c r="F50" s="72"/>
      <c r="G50" s="72"/>
      <c r="H50" s="72"/>
      <c r="I50" s="72"/>
      <c r="J50" s="57"/>
    </row>
    <row r="51" spans="1:10" ht="12.75">
      <c r="A51" s="193" t="s">
        <v>197</v>
      </c>
      <c r="B51" s="194"/>
      <c r="C51" s="209" t="s">
        <v>397</v>
      </c>
      <c r="D51" s="201"/>
      <c r="E51" s="201"/>
      <c r="F51" s="201"/>
      <c r="G51" s="201"/>
      <c r="H51" s="201"/>
      <c r="I51" s="192"/>
      <c r="J51" s="57"/>
    </row>
    <row r="52" spans="1:10" ht="12.75">
      <c r="A52" s="71"/>
      <c r="B52" s="71"/>
      <c r="C52" s="72"/>
      <c r="D52" s="72"/>
      <c r="E52" s="72"/>
      <c r="F52" s="72"/>
      <c r="G52" s="72"/>
      <c r="H52" s="72"/>
      <c r="I52" s="72"/>
      <c r="J52" s="57"/>
    </row>
    <row r="53" spans="1:10" ht="12.75">
      <c r="A53" s="156" t="s">
        <v>297</v>
      </c>
      <c r="B53" s="157"/>
      <c r="C53" s="191" t="s">
        <v>398</v>
      </c>
      <c r="D53" s="201"/>
      <c r="E53" s="201"/>
      <c r="F53" s="201"/>
      <c r="G53" s="201"/>
      <c r="H53" s="201"/>
      <c r="I53" s="165"/>
      <c r="J53" s="57"/>
    </row>
    <row r="54" spans="1:10" ht="12.75">
      <c r="A54" s="99"/>
      <c r="B54" s="99"/>
      <c r="C54" s="211" t="s">
        <v>0</v>
      </c>
      <c r="D54" s="211"/>
      <c r="E54" s="211"/>
      <c r="F54" s="211"/>
      <c r="G54" s="211"/>
      <c r="H54" s="211"/>
      <c r="I54" s="101"/>
      <c r="J54" s="57"/>
    </row>
    <row r="55" spans="1:10" ht="12.75">
      <c r="A55" s="99"/>
      <c r="B55" s="99"/>
      <c r="C55" s="100"/>
      <c r="D55" s="100"/>
      <c r="E55" s="100"/>
      <c r="F55" s="100"/>
      <c r="G55" s="100"/>
      <c r="H55" s="100"/>
      <c r="I55" s="101"/>
      <c r="J55" s="57"/>
    </row>
    <row r="56" spans="1:10" ht="12.75">
      <c r="A56" s="99"/>
      <c r="B56" s="205" t="s">
        <v>84</v>
      </c>
      <c r="C56" s="206"/>
      <c r="D56" s="206"/>
      <c r="E56" s="206"/>
      <c r="F56" s="114"/>
      <c r="G56" s="114"/>
      <c r="H56" s="115"/>
      <c r="I56" s="115"/>
      <c r="J56" s="57"/>
    </row>
    <row r="57" spans="1:10" ht="12.75">
      <c r="A57" s="99"/>
      <c r="B57" s="116" t="s">
        <v>380</v>
      </c>
      <c r="C57" s="117"/>
      <c r="D57" s="117"/>
      <c r="E57" s="117"/>
      <c r="F57" s="117"/>
      <c r="G57" s="117"/>
      <c r="H57" s="210" t="s">
        <v>374</v>
      </c>
      <c r="I57" s="210"/>
      <c r="J57" s="57"/>
    </row>
    <row r="58" spans="1:10" ht="12.75">
      <c r="A58" s="99"/>
      <c r="B58" s="116" t="s">
        <v>375</v>
      </c>
      <c r="C58" s="117"/>
      <c r="D58" s="117"/>
      <c r="E58" s="117"/>
      <c r="F58" s="117"/>
      <c r="G58" s="117"/>
      <c r="H58" s="210"/>
      <c r="I58" s="210"/>
      <c r="J58" s="57"/>
    </row>
    <row r="59" spans="1:10" ht="12.75">
      <c r="A59" s="99"/>
      <c r="B59" s="116" t="s">
        <v>376</v>
      </c>
      <c r="C59" s="117"/>
      <c r="D59" s="117"/>
      <c r="E59" s="117"/>
      <c r="F59" s="117"/>
      <c r="G59" s="117"/>
      <c r="H59" s="210"/>
      <c r="I59" s="210"/>
      <c r="J59" s="57"/>
    </row>
    <row r="60" spans="1:10" ht="12.75">
      <c r="A60" s="99"/>
      <c r="B60" s="116" t="s">
        <v>377</v>
      </c>
      <c r="C60" s="119"/>
      <c r="D60" s="119"/>
      <c r="E60" s="119"/>
      <c r="F60" s="119"/>
      <c r="G60" s="119"/>
      <c r="H60" s="210"/>
      <c r="I60" s="210"/>
      <c r="J60" s="57"/>
    </row>
    <row r="61" spans="1:10" ht="12.75">
      <c r="A61" s="99"/>
      <c r="B61" s="116" t="s">
        <v>378</v>
      </c>
      <c r="C61" s="119"/>
      <c r="D61" s="119"/>
      <c r="E61" s="119"/>
      <c r="F61" s="119"/>
      <c r="G61" s="119"/>
      <c r="H61" s="210"/>
      <c r="I61" s="210"/>
      <c r="J61" s="57"/>
    </row>
    <row r="62" spans="1:10" ht="12.75">
      <c r="A62" s="99"/>
      <c r="B62" s="116"/>
      <c r="C62" s="119"/>
      <c r="D62" s="119"/>
      <c r="E62" s="119"/>
      <c r="F62" s="119"/>
      <c r="G62" s="119"/>
      <c r="H62" s="118"/>
      <c r="I62" s="118"/>
      <c r="J62" s="57"/>
    </row>
    <row r="63" spans="1:10" ht="13.5" thickBot="1">
      <c r="A63" s="102" t="s">
        <v>85</v>
      </c>
      <c r="B63" s="72"/>
      <c r="C63" s="72"/>
      <c r="D63" s="72"/>
      <c r="E63" s="72"/>
      <c r="F63" s="72"/>
      <c r="G63" s="103"/>
      <c r="H63" s="104"/>
      <c r="I63" s="103"/>
      <c r="J63" s="57"/>
    </row>
    <row r="64" spans="1:10" ht="12.75">
      <c r="A64" s="72"/>
      <c r="B64" s="72"/>
      <c r="C64" s="72"/>
      <c r="D64" s="72"/>
      <c r="E64" s="99" t="s">
        <v>159</v>
      </c>
      <c r="F64" s="57"/>
      <c r="G64" s="198" t="s">
        <v>160</v>
      </c>
      <c r="H64" s="199"/>
      <c r="I64" s="200"/>
      <c r="J64" s="57"/>
    </row>
    <row r="65" spans="1:10" ht="12.75">
      <c r="A65" s="105"/>
      <c r="B65" s="105"/>
      <c r="C65" s="87"/>
      <c r="D65" s="87"/>
      <c r="E65" s="87"/>
      <c r="F65" s="87"/>
      <c r="G65" s="203"/>
      <c r="H65" s="204"/>
      <c r="I65" s="87"/>
      <c r="J65" s="57"/>
    </row>
  </sheetData>
  <sheetProtection/>
  <mergeCells count="72">
    <mergeCell ref="G65:H65"/>
    <mergeCell ref="B56:E56"/>
    <mergeCell ref="E2:F2"/>
    <mergeCell ref="A51:B51"/>
    <mergeCell ref="C51:I51"/>
    <mergeCell ref="A53:B53"/>
    <mergeCell ref="C53:I53"/>
    <mergeCell ref="H57:I61"/>
    <mergeCell ref="C54:H54"/>
    <mergeCell ref="C45:D45"/>
    <mergeCell ref="F45:I45"/>
    <mergeCell ref="C46:D46"/>
    <mergeCell ref="F46:G46"/>
    <mergeCell ref="A47:B47"/>
    <mergeCell ref="G64:I64"/>
    <mergeCell ref="C38:D38"/>
    <mergeCell ref="F38:G38"/>
    <mergeCell ref="A49:B49"/>
    <mergeCell ref="C49:E49"/>
    <mergeCell ref="C47:I47"/>
    <mergeCell ref="H49:I49"/>
    <mergeCell ref="A41:D41"/>
    <mergeCell ref="E41:G41"/>
    <mergeCell ref="H41:I41"/>
    <mergeCell ref="A45:B45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2:D2"/>
    <mergeCell ref="A4:I4"/>
    <mergeCell ref="A6:B6"/>
    <mergeCell ref="C6:D6"/>
    <mergeCell ref="E6:H8"/>
    <mergeCell ref="A8:B8"/>
    <mergeCell ref="C8:D8"/>
  </mergeCells>
  <dataValidations count="1">
    <dataValidation allowBlank="1" sqref="A1:IV65536"/>
  </dataValidations>
  <hyperlinks>
    <hyperlink ref="C51" r:id="rId1" display="katica.kuzmanovic@crosig.hr"/>
    <hyperlink ref="C21" r:id="rId2" display="www.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C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">
      <selection activeCell="K132" sqref="K132"/>
    </sheetView>
  </sheetViews>
  <sheetFormatPr defaultColWidth="9.140625" defaultRowHeight="12.75"/>
  <cols>
    <col min="5" max="5" width="20.8515625" style="0" customWidth="1"/>
  </cols>
  <sheetData>
    <row r="1" spans="1:12" ht="27" customHeight="1">
      <c r="A1" s="212" t="s">
        <v>209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5"/>
    </row>
    <row r="2" spans="1:12" ht="12.75">
      <c r="A2" s="214" t="s">
        <v>399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5"/>
    </row>
    <row r="3" spans="1:12" ht="12.75">
      <c r="A3" s="113"/>
      <c r="B3" s="6"/>
      <c r="C3" s="6"/>
      <c r="D3" s="6"/>
      <c r="E3" s="6"/>
      <c r="F3" s="222"/>
      <c r="G3" s="222"/>
      <c r="H3" s="28"/>
      <c r="I3" s="6"/>
      <c r="J3" s="6"/>
      <c r="K3" s="222" t="s">
        <v>61</v>
      </c>
      <c r="L3" s="222"/>
    </row>
    <row r="4" spans="1:12" ht="12.75">
      <c r="A4" s="230" t="s">
        <v>2</v>
      </c>
      <c r="B4" s="231"/>
      <c r="C4" s="231"/>
      <c r="D4" s="231"/>
      <c r="E4" s="232"/>
      <c r="F4" s="236" t="s">
        <v>229</v>
      </c>
      <c r="G4" s="216" t="s">
        <v>261</v>
      </c>
      <c r="H4" s="217"/>
      <c r="I4" s="218"/>
      <c r="J4" s="216" t="s">
        <v>262</v>
      </c>
      <c r="K4" s="217"/>
      <c r="L4" s="218"/>
    </row>
    <row r="5" spans="1:12" ht="13.5" thickBot="1">
      <c r="A5" s="233"/>
      <c r="B5" s="234"/>
      <c r="C5" s="234"/>
      <c r="D5" s="234"/>
      <c r="E5" s="235"/>
      <c r="F5" s="237"/>
      <c r="G5" s="29" t="s">
        <v>370</v>
      </c>
      <c r="H5" s="30" t="s">
        <v>371</v>
      </c>
      <c r="I5" s="31" t="s">
        <v>372</v>
      </c>
      <c r="J5" s="29" t="s">
        <v>370</v>
      </c>
      <c r="K5" s="30" t="s">
        <v>371</v>
      </c>
      <c r="L5" s="31" t="s">
        <v>372</v>
      </c>
    </row>
    <row r="6" spans="1:12" ht="12.75">
      <c r="A6" s="219">
        <v>1</v>
      </c>
      <c r="B6" s="220"/>
      <c r="C6" s="220"/>
      <c r="D6" s="220"/>
      <c r="E6" s="221"/>
      <c r="F6" s="32">
        <v>2</v>
      </c>
      <c r="G6" s="33">
        <v>3</v>
      </c>
      <c r="H6" s="34">
        <v>4</v>
      </c>
      <c r="I6" s="35" t="s">
        <v>59</v>
      </c>
      <c r="J6" s="33">
        <v>6</v>
      </c>
      <c r="K6" s="34">
        <v>7</v>
      </c>
      <c r="L6" s="35" t="s">
        <v>60</v>
      </c>
    </row>
    <row r="7" spans="1:12" ht="12.75">
      <c r="A7" s="223" t="s">
        <v>3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5"/>
    </row>
    <row r="8" spans="1:12" ht="12.75" customHeight="1">
      <c r="A8" s="226" t="s">
        <v>161</v>
      </c>
      <c r="B8" s="227"/>
      <c r="C8" s="227"/>
      <c r="D8" s="228"/>
      <c r="E8" s="229"/>
      <c r="F8" s="16">
        <v>1</v>
      </c>
      <c r="G8" s="135">
        <f>G9+G10</f>
        <v>0</v>
      </c>
      <c r="H8" s="136">
        <f>H9+H10</f>
        <v>0</v>
      </c>
      <c r="I8" s="137">
        <f>SUM(G8:H8)</f>
        <v>0</v>
      </c>
      <c r="J8" s="135">
        <f>J9+J10</f>
        <v>0</v>
      </c>
      <c r="K8" s="136">
        <f>K9+K10</f>
        <v>0</v>
      </c>
      <c r="L8" s="137">
        <f>SUM(J8:K8)</f>
        <v>0</v>
      </c>
    </row>
    <row r="9" spans="1:12" ht="12.75" customHeight="1">
      <c r="A9" s="238" t="s">
        <v>321</v>
      </c>
      <c r="B9" s="239"/>
      <c r="C9" s="239"/>
      <c r="D9" s="239"/>
      <c r="E9" s="240"/>
      <c r="F9" s="17">
        <v>2</v>
      </c>
      <c r="G9" s="138"/>
      <c r="H9" s="139"/>
      <c r="I9" s="140">
        <f aca="true" t="shared" si="0" ref="I9:I72">SUM(G9:H9)</f>
        <v>0</v>
      </c>
      <c r="J9" s="138"/>
      <c r="K9" s="139"/>
      <c r="L9" s="140">
        <f aca="true" t="shared" si="1" ref="L9:L72">SUM(J9:K9)</f>
        <v>0</v>
      </c>
    </row>
    <row r="10" spans="1:12" ht="12.75" customHeight="1">
      <c r="A10" s="238" t="s">
        <v>322</v>
      </c>
      <c r="B10" s="239"/>
      <c r="C10" s="239"/>
      <c r="D10" s="239"/>
      <c r="E10" s="240"/>
      <c r="F10" s="17">
        <v>3</v>
      </c>
      <c r="G10" s="138"/>
      <c r="H10" s="139"/>
      <c r="I10" s="140">
        <f t="shared" si="0"/>
        <v>0</v>
      </c>
      <c r="J10" s="138"/>
      <c r="K10" s="139"/>
      <c r="L10" s="140">
        <f t="shared" si="1"/>
        <v>0</v>
      </c>
    </row>
    <row r="11" spans="1:12" ht="12.75" customHeight="1">
      <c r="A11" s="241" t="s">
        <v>162</v>
      </c>
      <c r="B11" s="242"/>
      <c r="C11" s="242"/>
      <c r="D11" s="239"/>
      <c r="E11" s="240"/>
      <c r="F11" s="17">
        <v>4</v>
      </c>
      <c r="G11" s="141">
        <f>G12+G13</f>
        <v>0</v>
      </c>
      <c r="H11" s="148">
        <f>H12+H13</f>
        <v>11455283</v>
      </c>
      <c r="I11" s="140">
        <f t="shared" si="0"/>
        <v>11455283</v>
      </c>
      <c r="J11" s="141">
        <f>J12+J13</f>
        <v>0</v>
      </c>
      <c r="K11" s="142">
        <f>K12+K13</f>
        <v>7116439.6</v>
      </c>
      <c r="L11" s="140">
        <f t="shared" si="1"/>
        <v>7116439.6</v>
      </c>
    </row>
    <row r="12" spans="1:12" ht="12.75" customHeight="1">
      <c r="A12" s="238" t="s">
        <v>323</v>
      </c>
      <c r="B12" s="239"/>
      <c r="C12" s="239"/>
      <c r="D12" s="239"/>
      <c r="E12" s="240"/>
      <c r="F12" s="17">
        <v>5</v>
      </c>
      <c r="G12" s="138"/>
      <c r="H12" s="149"/>
      <c r="I12" s="140">
        <f t="shared" si="0"/>
        <v>0</v>
      </c>
      <c r="J12" s="138"/>
      <c r="K12" s="139"/>
      <c r="L12" s="140">
        <f t="shared" si="1"/>
        <v>0</v>
      </c>
    </row>
    <row r="13" spans="1:12" ht="12.75" customHeight="1">
      <c r="A13" s="238" t="s">
        <v>324</v>
      </c>
      <c r="B13" s="239"/>
      <c r="C13" s="239"/>
      <c r="D13" s="239"/>
      <c r="E13" s="240"/>
      <c r="F13" s="17">
        <v>6</v>
      </c>
      <c r="G13" s="138"/>
      <c r="H13" s="149">
        <v>11455283</v>
      </c>
      <c r="I13" s="140">
        <f t="shared" si="0"/>
        <v>11455283</v>
      </c>
      <c r="J13" s="138"/>
      <c r="K13" s="139">
        <v>7116439.6</v>
      </c>
      <c r="L13" s="140">
        <f t="shared" si="1"/>
        <v>7116439.6</v>
      </c>
    </row>
    <row r="14" spans="1:12" ht="12.75" customHeight="1">
      <c r="A14" s="241" t="s">
        <v>163</v>
      </c>
      <c r="B14" s="242"/>
      <c r="C14" s="242"/>
      <c r="D14" s="239"/>
      <c r="E14" s="240"/>
      <c r="F14" s="17">
        <v>7</v>
      </c>
      <c r="G14" s="141">
        <f>G15+G16+G17</f>
        <v>0</v>
      </c>
      <c r="H14" s="148">
        <f>H15+H16+H17</f>
        <v>1252687289.63</v>
      </c>
      <c r="I14" s="140">
        <f t="shared" si="0"/>
        <v>1252687289.63</v>
      </c>
      <c r="J14" s="141">
        <f>J15+J16+J17</f>
        <v>0</v>
      </c>
      <c r="K14" s="148">
        <f>K15+K16+K17</f>
        <v>1215012429.6000001</v>
      </c>
      <c r="L14" s="140">
        <f t="shared" si="1"/>
        <v>1215012429.6000001</v>
      </c>
    </row>
    <row r="15" spans="1:12" ht="12.75" customHeight="1">
      <c r="A15" s="238" t="s">
        <v>325</v>
      </c>
      <c r="B15" s="239"/>
      <c r="C15" s="239"/>
      <c r="D15" s="239"/>
      <c r="E15" s="240"/>
      <c r="F15" s="17">
        <v>8</v>
      </c>
      <c r="G15" s="138"/>
      <c r="H15" s="149">
        <v>1208990704.01</v>
      </c>
      <c r="I15" s="140">
        <f t="shared" si="0"/>
        <v>1208990704.01</v>
      </c>
      <c r="J15" s="138"/>
      <c r="K15" s="149">
        <v>1175813524.55</v>
      </c>
      <c r="L15" s="140">
        <f t="shared" si="1"/>
        <v>1175813524.55</v>
      </c>
    </row>
    <row r="16" spans="1:12" ht="12.75" customHeight="1">
      <c r="A16" s="238" t="s">
        <v>326</v>
      </c>
      <c r="B16" s="239"/>
      <c r="C16" s="239"/>
      <c r="D16" s="239"/>
      <c r="E16" s="240"/>
      <c r="F16" s="17">
        <v>9</v>
      </c>
      <c r="G16" s="138"/>
      <c r="H16" s="149">
        <v>37965176.4</v>
      </c>
      <c r="I16" s="140">
        <f t="shared" si="0"/>
        <v>37965176.4</v>
      </c>
      <c r="J16" s="138"/>
      <c r="K16" s="149">
        <v>33736317.4</v>
      </c>
      <c r="L16" s="140">
        <f t="shared" si="1"/>
        <v>33736317.4</v>
      </c>
    </row>
    <row r="17" spans="1:12" ht="12.75" customHeight="1">
      <c r="A17" s="238" t="s">
        <v>327</v>
      </c>
      <c r="B17" s="239"/>
      <c r="C17" s="239"/>
      <c r="D17" s="239"/>
      <c r="E17" s="240"/>
      <c r="F17" s="17">
        <v>10</v>
      </c>
      <c r="G17" s="138"/>
      <c r="H17" s="149">
        <v>5731409.22</v>
      </c>
      <c r="I17" s="140">
        <f t="shared" si="0"/>
        <v>5731409.22</v>
      </c>
      <c r="J17" s="138"/>
      <c r="K17" s="149">
        <v>5462587.65</v>
      </c>
      <c r="L17" s="140">
        <f t="shared" si="1"/>
        <v>5462587.65</v>
      </c>
    </row>
    <row r="18" spans="1:12" ht="12.75" customHeight="1">
      <c r="A18" s="241" t="s">
        <v>164</v>
      </c>
      <c r="B18" s="242"/>
      <c r="C18" s="242"/>
      <c r="D18" s="239"/>
      <c r="E18" s="240"/>
      <c r="F18" s="17">
        <v>11</v>
      </c>
      <c r="G18" s="141">
        <f aca="true" t="shared" si="2" ref="G18:L18">G19+G20+G24+G43</f>
        <v>1940695773.5500002</v>
      </c>
      <c r="H18" s="148">
        <f t="shared" si="2"/>
        <v>3304055308.49</v>
      </c>
      <c r="I18" s="140">
        <f t="shared" si="2"/>
        <v>5244751082.04</v>
      </c>
      <c r="J18" s="141">
        <f t="shared" si="2"/>
        <v>1940782114.99</v>
      </c>
      <c r="K18" s="148">
        <f t="shared" si="2"/>
        <v>3390168119.77</v>
      </c>
      <c r="L18" s="140">
        <f t="shared" si="2"/>
        <v>5330950234.76</v>
      </c>
    </row>
    <row r="19" spans="1:12" ht="25.5" customHeight="1">
      <c r="A19" s="241" t="s">
        <v>328</v>
      </c>
      <c r="B19" s="242"/>
      <c r="C19" s="242"/>
      <c r="D19" s="239"/>
      <c r="E19" s="240"/>
      <c r="F19" s="17">
        <v>12</v>
      </c>
      <c r="G19" s="138"/>
      <c r="H19" s="149">
        <v>677014955.09</v>
      </c>
      <c r="I19" s="140">
        <f t="shared" si="0"/>
        <v>677014955.09</v>
      </c>
      <c r="J19" s="138"/>
      <c r="K19" s="149">
        <v>814142981.67</v>
      </c>
      <c r="L19" s="140">
        <f t="shared" si="1"/>
        <v>814142981.67</v>
      </c>
    </row>
    <row r="20" spans="1:12" ht="21" customHeight="1">
      <c r="A20" s="241" t="s">
        <v>165</v>
      </c>
      <c r="B20" s="242"/>
      <c r="C20" s="242"/>
      <c r="D20" s="239"/>
      <c r="E20" s="240"/>
      <c r="F20" s="17">
        <v>13</v>
      </c>
      <c r="G20" s="141">
        <f>SUM(G21:G23)</f>
        <v>0</v>
      </c>
      <c r="H20" s="148">
        <f>SUM(H21:H23)</f>
        <v>436930913.46</v>
      </c>
      <c r="I20" s="140">
        <f>SUM(I21:I23)</f>
        <v>436930913.46</v>
      </c>
      <c r="J20" s="141">
        <f>SUM(J21:J23)</f>
        <v>0</v>
      </c>
      <c r="K20" s="148">
        <f>SUM(K21:K23)</f>
        <v>431372755.13</v>
      </c>
      <c r="L20" s="140">
        <f t="shared" si="1"/>
        <v>431372755.13</v>
      </c>
    </row>
    <row r="21" spans="1:12" ht="12.75" customHeight="1">
      <c r="A21" s="238" t="s">
        <v>329</v>
      </c>
      <c r="B21" s="239"/>
      <c r="C21" s="239"/>
      <c r="D21" s="239"/>
      <c r="E21" s="240"/>
      <c r="F21" s="17">
        <v>14</v>
      </c>
      <c r="G21" s="138"/>
      <c r="H21" s="149">
        <v>428221613.46</v>
      </c>
      <c r="I21" s="140">
        <f t="shared" si="0"/>
        <v>428221613.46</v>
      </c>
      <c r="J21" s="138"/>
      <c r="K21" s="139">
        <v>424146655.13</v>
      </c>
      <c r="L21" s="140">
        <f t="shared" si="1"/>
        <v>424146655.13</v>
      </c>
    </row>
    <row r="22" spans="1:12" ht="12.75" customHeight="1">
      <c r="A22" s="238" t="s">
        <v>330</v>
      </c>
      <c r="B22" s="239"/>
      <c r="C22" s="239"/>
      <c r="D22" s="239"/>
      <c r="E22" s="240"/>
      <c r="F22" s="17">
        <v>15</v>
      </c>
      <c r="G22" s="138"/>
      <c r="H22" s="149">
        <v>8709300</v>
      </c>
      <c r="I22" s="140">
        <f t="shared" si="0"/>
        <v>8709300</v>
      </c>
      <c r="J22" s="138"/>
      <c r="K22" s="139">
        <v>7226100</v>
      </c>
      <c r="L22" s="140">
        <f t="shared" si="1"/>
        <v>7226100</v>
      </c>
    </row>
    <row r="23" spans="1:12" ht="12.75" customHeight="1">
      <c r="A23" s="238" t="s">
        <v>331</v>
      </c>
      <c r="B23" s="239"/>
      <c r="C23" s="239"/>
      <c r="D23" s="239"/>
      <c r="E23" s="240"/>
      <c r="F23" s="17">
        <v>16</v>
      </c>
      <c r="G23" s="138"/>
      <c r="H23" s="149"/>
      <c r="I23" s="140">
        <f t="shared" si="0"/>
        <v>0</v>
      </c>
      <c r="J23" s="138"/>
      <c r="K23" s="139"/>
      <c r="L23" s="140">
        <f t="shared" si="1"/>
        <v>0</v>
      </c>
    </row>
    <row r="24" spans="1:12" ht="12.75" customHeight="1">
      <c r="A24" s="241" t="s">
        <v>166</v>
      </c>
      <c r="B24" s="242"/>
      <c r="C24" s="242"/>
      <c r="D24" s="239"/>
      <c r="E24" s="240"/>
      <c r="F24" s="17">
        <v>17</v>
      </c>
      <c r="G24" s="141">
        <f>G25+G28+G33+G39</f>
        <v>1940695773.5500002</v>
      </c>
      <c r="H24" s="142">
        <f>H25+H28+H33+H39</f>
        <v>2190109439.9399996</v>
      </c>
      <c r="I24" s="140">
        <f t="shared" si="0"/>
        <v>4130805213.49</v>
      </c>
      <c r="J24" s="141">
        <f>J25+J28+J33+J39</f>
        <v>1940782114.99</v>
      </c>
      <c r="K24" s="142">
        <f>K25+K28+K33+K39</f>
        <v>2144652382.97</v>
      </c>
      <c r="L24" s="140">
        <f t="shared" si="1"/>
        <v>4085434497.96</v>
      </c>
    </row>
    <row r="25" spans="1:12" ht="12.75" customHeight="1">
      <c r="A25" s="238" t="s">
        <v>167</v>
      </c>
      <c r="B25" s="239"/>
      <c r="C25" s="239"/>
      <c r="D25" s="239"/>
      <c r="E25" s="240"/>
      <c r="F25" s="17">
        <v>18</v>
      </c>
      <c r="G25" s="141">
        <f>G26+G27</f>
        <v>1181787762.65</v>
      </c>
      <c r="H25" s="142">
        <f>H26+H27</f>
        <v>690876535.16</v>
      </c>
      <c r="I25" s="140">
        <f>SUM(G25:H25)</f>
        <v>1872664297.81</v>
      </c>
      <c r="J25" s="141">
        <f>J26+J27</f>
        <v>1253893760.06</v>
      </c>
      <c r="K25" s="142">
        <f>K26+K27</f>
        <v>755313902.36</v>
      </c>
      <c r="L25" s="140">
        <f>SUM(J25:K25)</f>
        <v>2009207662.42</v>
      </c>
    </row>
    <row r="26" spans="1:12" ht="22.5" customHeight="1">
      <c r="A26" s="238" t="s">
        <v>332</v>
      </c>
      <c r="B26" s="239"/>
      <c r="C26" s="239"/>
      <c r="D26" s="239"/>
      <c r="E26" s="240"/>
      <c r="F26" s="17">
        <v>19</v>
      </c>
      <c r="G26" s="138">
        <v>1181787762.65</v>
      </c>
      <c r="H26" s="139">
        <v>690876535.16</v>
      </c>
      <c r="I26" s="140">
        <f t="shared" si="0"/>
        <v>1872664297.81</v>
      </c>
      <c r="J26" s="138">
        <v>1253893760.06</v>
      </c>
      <c r="K26" s="139">
        <v>755313902.36</v>
      </c>
      <c r="L26" s="140">
        <f t="shared" si="1"/>
        <v>2009207662.42</v>
      </c>
    </row>
    <row r="27" spans="1:12" ht="12.75" customHeight="1">
      <c r="A27" s="238" t="s">
        <v>333</v>
      </c>
      <c r="B27" s="239"/>
      <c r="C27" s="239"/>
      <c r="D27" s="239"/>
      <c r="E27" s="240"/>
      <c r="F27" s="17">
        <v>20</v>
      </c>
      <c r="G27" s="138"/>
      <c r="H27" s="139"/>
      <c r="I27" s="140">
        <f t="shared" si="0"/>
        <v>0</v>
      </c>
      <c r="J27" s="138"/>
      <c r="K27" s="139"/>
      <c r="L27" s="140">
        <f t="shared" si="1"/>
        <v>0</v>
      </c>
    </row>
    <row r="28" spans="1:12" ht="12.75" customHeight="1">
      <c r="A28" s="238" t="s">
        <v>168</v>
      </c>
      <c r="B28" s="239"/>
      <c r="C28" s="239"/>
      <c r="D28" s="239"/>
      <c r="E28" s="240"/>
      <c r="F28" s="17">
        <v>21</v>
      </c>
      <c r="G28" s="141">
        <f>SUM(G29:G32)</f>
        <v>115155930.63</v>
      </c>
      <c r="H28" s="142">
        <f>SUM(H29:H32)</f>
        <v>293450483.65</v>
      </c>
      <c r="I28" s="140">
        <f>SUM(G28:H28)</f>
        <v>408606414.28</v>
      </c>
      <c r="J28" s="141">
        <f>SUM(J29:J32)</f>
        <v>60422033.900000006</v>
      </c>
      <c r="K28" s="142">
        <f>SUM(K29:K32)</f>
        <v>192541117.86</v>
      </c>
      <c r="L28" s="140">
        <f>SUM(J28:K28)</f>
        <v>252963151.76000002</v>
      </c>
    </row>
    <row r="29" spans="1:12" ht="12.75" customHeight="1">
      <c r="A29" s="238" t="s">
        <v>334</v>
      </c>
      <c r="B29" s="239"/>
      <c r="C29" s="239"/>
      <c r="D29" s="239"/>
      <c r="E29" s="240"/>
      <c r="F29" s="17">
        <v>22</v>
      </c>
      <c r="G29" s="138">
        <v>54417013.36</v>
      </c>
      <c r="H29" s="139">
        <v>176533183.59</v>
      </c>
      <c r="I29" s="140">
        <f t="shared" si="0"/>
        <v>230950196.95</v>
      </c>
      <c r="J29" s="138">
        <v>24314237.2</v>
      </c>
      <c r="K29" s="139">
        <v>113622134.08</v>
      </c>
      <c r="L29" s="140">
        <f t="shared" si="1"/>
        <v>137936371.28</v>
      </c>
    </row>
    <row r="30" spans="1:12" ht="24" customHeight="1">
      <c r="A30" s="238" t="s">
        <v>335</v>
      </c>
      <c r="B30" s="239"/>
      <c r="C30" s="239"/>
      <c r="D30" s="239"/>
      <c r="E30" s="240"/>
      <c r="F30" s="17">
        <v>23</v>
      </c>
      <c r="G30" s="138"/>
      <c r="H30" s="139"/>
      <c r="I30" s="140">
        <f t="shared" si="0"/>
        <v>0</v>
      </c>
      <c r="J30" s="138"/>
      <c r="K30" s="139"/>
      <c r="L30" s="140">
        <f t="shared" si="1"/>
        <v>0</v>
      </c>
    </row>
    <row r="31" spans="1:12" ht="12.75" customHeight="1">
      <c r="A31" s="238" t="s">
        <v>336</v>
      </c>
      <c r="B31" s="239"/>
      <c r="C31" s="239"/>
      <c r="D31" s="239"/>
      <c r="E31" s="240"/>
      <c r="F31" s="17">
        <v>24</v>
      </c>
      <c r="G31" s="138">
        <v>60738917.27</v>
      </c>
      <c r="H31" s="139">
        <v>116917300.06</v>
      </c>
      <c r="I31" s="140">
        <f t="shared" si="0"/>
        <v>177656217.33</v>
      </c>
      <c r="J31" s="138">
        <v>36107796.7</v>
      </c>
      <c r="K31" s="139">
        <v>78918983.78</v>
      </c>
      <c r="L31" s="140">
        <f t="shared" si="1"/>
        <v>115026780.48</v>
      </c>
    </row>
    <row r="32" spans="1:12" ht="12.75" customHeight="1">
      <c r="A32" s="238" t="s">
        <v>337</v>
      </c>
      <c r="B32" s="239"/>
      <c r="C32" s="239"/>
      <c r="D32" s="239"/>
      <c r="E32" s="240"/>
      <c r="F32" s="17">
        <v>25</v>
      </c>
      <c r="G32" s="138"/>
      <c r="H32" s="139"/>
      <c r="I32" s="140">
        <f t="shared" si="0"/>
        <v>0</v>
      </c>
      <c r="J32" s="138"/>
      <c r="K32" s="139"/>
      <c r="L32" s="140">
        <f t="shared" si="1"/>
        <v>0</v>
      </c>
    </row>
    <row r="33" spans="1:12" ht="12.75" customHeight="1">
      <c r="A33" s="238" t="s">
        <v>169</v>
      </c>
      <c r="B33" s="239"/>
      <c r="C33" s="239"/>
      <c r="D33" s="239"/>
      <c r="E33" s="240"/>
      <c r="F33" s="17">
        <v>26</v>
      </c>
      <c r="G33" s="141">
        <f>SUM(G34:G38)</f>
        <v>180044882.38</v>
      </c>
      <c r="H33" s="142">
        <f>SUM(H34:H38)</f>
        <v>140184464.52</v>
      </c>
      <c r="I33" s="140">
        <f t="shared" si="0"/>
        <v>320229346.9</v>
      </c>
      <c r="J33" s="141">
        <f>SUM(J34:J38)</f>
        <v>200501902.54</v>
      </c>
      <c r="K33" s="142">
        <f>SUM(K34:K38)</f>
        <v>211571392.81</v>
      </c>
      <c r="L33" s="140">
        <f t="shared" si="1"/>
        <v>412073295.35</v>
      </c>
    </row>
    <row r="34" spans="1:12" ht="12.75" customHeight="1">
      <c r="A34" s="238" t="s">
        <v>338</v>
      </c>
      <c r="B34" s="239"/>
      <c r="C34" s="239"/>
      <c r="D34" s="239"/>
      <c r="E34" s="240"/>
      <c r="F34" s="17">
        <v>27</v>
      </c>
      <c r="G34" s="138"/>
      <c r="H34" s="139">
        <v>1195364.41</v>
      </c>
      <c r="I34" s="140">
        <f t="shared" si="0"/>
        <v>1195364.41</v>
      </c>
      <c r="J34" s="138"/>
      <c r="K34" s="139">
        <v>7515667</v>
      </c>
      <c r="L34" s="140">
        <f t="shared" si="1"/>
        <v>7515667</v>
      </c>
    </row>
    <row r="35" spans="1:12" ht="24" customHeight="1">
      <c r="A35" s="238" t="s">
        <v>339</v>
      </c>
      <c r="B35" s="239"/>
      <c r="C35" s="239"/>
      <c r="D35" s="239"/>
      <c r="E35" s="240"/>
      <c r="F35" s="17">
        <v>28</v>
      </c>
      <c r="G35" s="138">
        <v>9879000</v>
      </c>
      <c r="H35" s="139">
        <v>27022500</v>
      </c>
      <c r="I35" s="140">
        <f t="shared" si="0"/>
        <v>36901500</v>
      </c>
      <c r="J35" s="138">
        <v>83590986.8</v>
      </c>
      <c r="K35" s="139">
        <v>92961341.08</v>
      </c>
      <c r="L35" s="140">
        <f t="shared" si="1"/>
        <v>176552327.88</v>
      </c>
    </row>
    <row r="36" spans="1:12" ht="12.75" customHeight="1">
      <c r="A36" s="238" t="s">
        <v>340</v>
      </c>
      <c r="B36" s="239"/>
      <c r="C36" s="239"/>
      <c r="D36" s="239"/>
      <c r="E36" s="240"/>
      <c r="F36" s="17">
        <v>29</v>
      </c>
      <c r="G36" s="138"/>
      <c r="H36" s="139"/>
      <c r="I36" s="140">
        <f t="shared" si="0"/>
        <v>0</v>
      </c>
      <c r="J36" s="138"/>
      <c r="K36" s="139"/>
      <c r="L36" s="140">
        <f t="shared" si="1"/>
        <v>0</v>
      </c>
    </row>
    <row r="37" spans="1:12" ht="12.75" customHeight="1">
      <c r="A37" s="238" t="s">
        <v>341</v>
      </c>
      <c r="B37" s="239"/>
      <c r="C37" s="239"/>
      <c r="D37" s="239"/>
      <c r="E37" s="240"/>
      <c r="F37" s="17">
        <v>30</v>
      </c>
      <c r="G37" s="138">
        <v>170165882.38</v>
      </c>
      <c r="H37" s="139">
        <v>111966600.11</v>
      </c>
      <c r="I37" s="140">
        <f t="shared" si="0"/>
        <v>282132482.49</v>
      </c>
      <c r="J37" s="138">
        <v>116910915.74</v>
      </c>
      <c r="K37" s="139">
        <v>111094384.73</v>
      </c>
      <c r="L37" s="140">
        <f t="shared" si="1"/>
        <v>228005300.47</v>
      </c>
    </row>
    <row r="38" spans="1:12" ht="12.75" customHeight="1">
      <c r="A38" s="238" t="s">
        <v>342</v>
      </c>
      <c r="B38" s="239"/>
      <c r="C38" s="239"/>
      <c r="D38" s="239"/>
      <c r="E38" s="240"/>
      <c r="F38" s="17">
        <v>31</v>
      </c>
      <c r="G38" s="138"/>
      <c r="H38" s="139"/>
      <c r="I38" s="140">
        <f t="shared" si="0"/>
        <v>0</v>
      </c>
      <c r="J38" s="138"/>
      <c r="K38" s="139"/>
      <c r="L38" s="140">
        <f t="shared" si="1"/>
        <v>0</v>
      </c>
    </row>
    <row r="39" spans="1:12" ht="12.75" customHeight="1">
      <c r="A39" s="238" t="s">
        <v>170</v>
      </c>
      <c r="B39" s="239"/>
      <c r="C39" s="239"/>
      <c r="D39" s="239"/>
      <c r="E39" s="240"/>
      <c r="F39" s="17">
        <v>32</v>
      </c>
      <c r="G39" s="141">
        <f>SUM(G40:G42)</f>
        <v>463707197.89</v>
      </c>
      <c r="H39" s="142">
        <f>SUM(H40:H42)</f>
        <v>1065597956.6099999</v>
      </c>
      <c r="I39" s="140">
        <f>SUM(G39:H39)</f>
        <v>1529305154.5</v>
      </c>
      <c r="J39" s="141">
        <f>SUM(J40:J42)</f>
        <v>425964418.49</v>
      </c>
      <c r="K39" s="142">
        <f>SUM(K40:K42)</f>
        <v>985225969.94</v>
      </c>
      <c r="L39" s="140">
        <f>SUM(J39:K39)</f>
        <v>1411190388.43</v>
      </c>
    </row>
    <row r="40" spans="1:12" ht="12.75" customHeight="1">
      <c r="A40" s="238" t="s">
        <v>343</v>
      </c>
      <c r="B40" s="239"/>
      <c r="C40" s="239"/>
      <c r="D40" s="239"/>
      <c r="E40" s="240"/>
      <c r="F40" s="17">
        <v>33</v>
      </c>
      <c r="G40" s="138">
        <v>410000000</v>
      </c>
      <c r="H40" s="139">
        <v>768717369.92</v>
      </c>
      <c r="I40" s="140">
        <f t="shared" si="0"/>
        <v>1178717369.92</v>
      </c>
      <c r="J40" s="138">
        <v>383060840</v>
      </c>
      <c r="K40" s="139">
        <v>662923629.24</v>
      </c>
      <c r="L40" s="140">
        <f t="shared" si="1"/>
        <v>1045984469.24</v>
      </c>
    </row>
    <row r="41" spans="1:12" ht="12.75" customHeight="1">
      <c r="A41" s="238" t="s">
        <v>344</v>
      </c>
      <c r="B41" s="239"/>
      <c r="C41" s="239"/>
      <c r="D41" s="239"/>
      <c r="E41" s="240"/>
      <c r="F41" s="17">
        <v>34</v>
      </c>
      <c r="G41" s="138">
        <v>53707197.89</v>
      </c>
      <c r="H41" s="139">
        <v>296880586.69</v>
      </c>
      <c r="I41" s="140">
        <f t="shared" si="0"/>
        <v>350587784.58</v>
      </c>
      <c r="J41" s="138">
        <v>42903578.49</v>
      </c>
      <c r="K41" s="139">
        <v>322302340.7</v>
      </c>
      <c r="L41" s="140">
        <f t="shared" si="1"/>
        <v>365205919.19</v>
      </c>
    </row>
    <row r="42" spans="1:12" ht="12.75" customHeight="1">
      <c r="A42" s="238" t="s">
        <v>345</v>
      </c>
      <c r="B42" s="239"/>
      <c r="C42" s="239"/>
      <c r="D42" s="239"/>
      <c r="E42" s="240"/>
      <c r="F42" s="17">
        <v>35</v>
      </c>
      <c r="G42" s="138"/>
      <c r="H42" s="139"/>
      <c r="I42" s="140">
        <f t="shared" si="0"/>
        <v>0</v>
      </c>
      <c r="J42" s="138"/>
      <c r="K42" s="139"/>
      <c r="L42" s="140">
        <f t="shared" si="1"/>
        <v>0</v>
      </c>
    </row>
    <row r="43" spans="1:12" ht="24" customHeight="1">
      <c r="A43" s="241" t="s">
        <v>193</v>
      </c>
      <c r="B43" s="242"/>
      <c r="C43" s="242"/>
      <c r="D43" s="239"/>
      <c r="E43" s="240"/>
      <c r="F43" s="17">
        <v>36</v>
      </c>
      <c r="G43" s="138"/>
      <c r="H43" s="139"/>
      <c r="I43" s="140">
        <f t="shared" si="0"/>
        <v>0</v>
      </c>
      <c r="J43" s="138"/>
      <c r="K43" s="139"/>
      <c r="L43" s="140">
        <f t="shared" si="1"/>
        <v>0</v>
      </c>
    </row>
    <row r="44" spans="1:12" ht="24" customHeight="1">
      <c r="A44" s="241" t="s">
        <v>194</v>
      </c>
      <c r="B44" s="242"/>
      <c r="C44" s="242"/>
      <c r="D44" s="239"/>
      <c r="E44" s="240"/>
      <c r="F44" s="17">
        <v>37</v>
      </c>
      <c r="G44" s="138">
        <v>22374967</v>
      </c>
      <c r="H44" s="139"/>
      <c r="I44" s="140">
        <f t="shared" si="0"/>
        <v>22374967</v>
      </c>
      <c r="J44" s="138">
        <v>16320626.68</v>
      </c>
      <c r="K44" s="139"/>
      <c r="L44" s="140">
        <f t="shared" si="1"/>
        <v>16320626.68</v>
      </c>
    </row>
    <row r="45" spans="1:12" ht="12.75" customHeight="1">
      <c r="A45" s="241" t="s">
        <v>171</v>
      </c>
      <c r="B45" s="242"/>
      <c r="C45" s="242"/>
      <c r="D45" s="239"/>
      <c r="E45" s="240"/>
      <c r="F45" s="17">
        <v>38</v>
      </c>
      <c r="G45" s="141">
        <f>SUM(G46:G52)</f>
        <v>11607.27</v>
      </c>
      <c r="H45" s="142">
        <f>SUM(H46:H52)</f>
        <v>306071448.1</v>
      </c>
      <c r="I45" s="140">
        <f t="shared" si="0"/>
        <v>306083055.37</v>
      </c>
      <c r="J45" s="141">
        <f>SUM(J46:J52)</f>
        <v>164627.86</v>
      </c>
      <c r="K45" s="142">
        <f>SUM(K46:K52)</f>
        <v>411769714.38</v>
      </c>
      <c r="L45" s="140">
        <f t="shared" si="1"/>
        <v>411934342.24</v>
      </c>
    </row>
    <row r="46" spans="1:12" ht="12.75" customHeight="1">
      <c r="A46" s="238" t="s">
        <v>346</v>
      </c>
      <c r="B46" s="239"/>
      <c r="C46" s="239"/>
      <c r="D46" s="239"/>
      <c r="E46" s="240"/>
      <c r="F46" s="17">
        <v>39</v>
      </c>
      <c r="G46" s="138"/>
      <c r="H46" s="139">
        <v>54131734.02</v>
      </c>
      <c r="I46" s="140">
        <f t="shared" si="0"/>
        <v>54131734.02</v>
      </c>
      <c r="J46" s="138">
        <v>138.03</v>
      </c>
      <c r="K46" s="139">
        <v>46703404.74</v>
      </c>
      <c r="L46" s="140">
        <f t="shared" si="1"/>
        <v>46703542.77</v>
      </c>
    </row>
    <row r="47" spans="1:12" ht="12.75" customHeight="1">
      <c r="A47" s="238" t="s">
        <v>347</v>
      </c>
      <c r="B47" s="239"/>
      <c r="C47" s="239"/>
      <c r="D47" s="239"/>
      <c r="E47" s="240"/>
      <c r="F47" s="17">
        <v>40</v>
      </c>
      <c r="G47" s="138">
        <v>11607.27</v>
      </c>
      <c r="H47" s="139"/>
      <c r="I47" s="140">
        <f t="shared" si="0"/>
        <v>11607.27</v>
      </c>
      <c r="J47" s="138">
        <v>164489.83</v>
      </c>
      <c r="K47" s="139"/>
      <c r="L47" s="140">
        <f t="shared" si="1"/>
        <v>164489.83</v>
      </c>
    </row>
    <row r="48" spans="1:12" ht="12.75" customHeight="1">
      <c r="A48" s="238" t="s">
        <v>348</v>
      </c>
      <c r="B48" s="239"/>
      <c r="C48" s="239"/>
      <c r="D48" s="239"/>
      <c r="E48" s="240"/>
      <c r="F48" s="17">
        <v>41</v>
      </c>
      <c r="G48" s="138"/>
      <c r="H48" s="139">
        <v>251939714.08</v>
      </c>
      <c r="I48" s="140">
        <f t="shared" si="0"/>
        <v>251939714.08</v>
      </c>
      <c r="J48" s="138"/>
      <c r="K48" s="139">
        <v>365066309.64</v>
      </c>
      <c r="L48" s="140">
        <f t="shared" si="1"/>
        <v>365066309.64</v>
      </c>
    </row>
    <row r="49" spans="1:12" ht="21" customHeight="1">
      <c r="A49" s="238" t="s">
        <v>349</v>
      </c>
      <c r="B49" s="239"/>
      <c r="C49" s="239"/>
      <c r="D49" s="239"/>
      <c r="E49" s="240"/>
      <c r="F49" s="17">
        <v>42</v>
      </c>
      <c r="G49" s="138"/>
      <c r="H49" s="139"/>
      <c r="I49" s="140">
        <f t="shared" si="0"/>
        <v>0</v>
      </c>
      <c r="J49" s="138"/>
      <c r="K49" s="139"/>
      <c r="L49" s="140">
        <f t="shared" si="1"/>
        <v>0</v>
      </c>
    </row>
    <row r="50" spans="1:12" ht="12.75" customHeight="1">
      <c r="A50" s="238" t="s">
        <v>298</v>
      </c>
      <c r="B50" s="239"/>
      <c r="C50" s="239"/>
      <c r="D50" s="239"/>
      <c r="E50" s="240"/>
      <c r="F50" s="17">
        <v>43</v>
      </c>
      <c r="G50" s="138"/>
      <c r="H50" s="139"/>
      <c r="I50" s="140">
        <f t="shared" si="0"/>
        <v>0</v>
      </c>
      <c r="J50" s="138"/>
      <c r="K50" s="139"/>
      <c r="L50" s="140">
        <f t="shared" si="1"/>
        <v>0</v>
      </c>
    </row>
    <row r="51" spans="1:12" ht="12.75" customHeight="1">
      <c r="A51" s="238" t="s">
        <v>299</v>
      </c>
      <c r="B51" s="239"/>
      <c r="C51" s="239"/>
      <c r="D51" s="239"/>
      <c r="E51" s="240"/>
      <c r="F51" s="17">
        <v>44</v>
      </c>
      <c r="G51" s="138"/>
      <c r="H51" s="139"/>
      <c r="I51" s="140">
        <f t="shared" si="0"/>
        <v>0</v>
      </c>
      <c r="J51" s="138"/>
      <c r="K51" s="139"/>
      <c r="L51" s="140">
        <f t="shared" si="1"/>
        <v>0</v>
      </c>
    </row>
    <row r="52" spans="1:12" ht="21.75" customHeight="1">
      <c r="A52" s="238" t="s">
        <v>300</v>
      </c>
      <c r="B52" s="239"/>
      <c r="C52" s="239"/>
      <c r="D52" s="239"/>
      <c r="E52" s="240"/>
      <c r="F52" s="17">
        <v>45</v>
      </c>
      <c r="G52" s="138"/>
      <c r="H52" s="139"/>
      <c r="I52" s="140">
        <f t="shared" si="0"/>
        <v>0</v>
      </c>
      <c r="J52" s="138"/>
      <c r="K52" s="139"/>
      <c r="L52" s="140">
        <f t="shared" si="1"/>
        <v>0</v>
      </c>
    </row>
    <row r="53" spans="1:12" ht="12.75" customHeight="1">
      <c r="A53" s="241" t="s">
        <v>172</v>
      </c>
      <c r="B53" s="242"/>
      <c r="C53" s="242"/>
      <c r="D53" s="239"/>
      <c r="E53" s="240"/>
      <c r="F53" s="17">
        <v>46</v>
      </c>
      <c r="G53" s="141">
        <f>G54+G55</f>
        <v>3343471.69</v>
      </c>
      <c r="H53" s="142">
        <f>H54+H55</f>
        <v>6844913.029999999</v>
      </c>
      <c r="I53" s="140">
        <f t="shared" si="0"/>
        <v>10188384.719999999</v>
      </c>
      <c r="J53" s="141">
        <f>J54+J55</f>
        <v>2408706.77</v>
      </c>
      <c r="K53" s="142">
        <f>K54+K55</f>
        <v>2756392.99</v>
      </c>
      <c r="L53" s="140">
        <f t="shared" si="1"/>
        <v>5165099.76</v>
      </c>
    </row>
    <row r="54" spans="1:12" ht="12.75" customHeight="1">
      <c r="A54" s="238" t="s">
        <v>350</v>
      </c>
      <c r="B54" s="239"/>
      <c r="C54" s="239"/>
      <c r="D54" s="239"/>
      <c r="E54" s="240"/>
      <c r="F54" s="17">
        <v>47</v>
      </c>
      <c r="G54" s="138">
        <v>3343471.69</v>
      </c>
      <c r="H54" s="139">
        <v>2947669.09</v>
      </c>
      <c r="I54" s="140">
        <f t="shared" si="0"/>
        <v>6291140.779999999</v>
      </c>
      <c r="J54" s="138">
        <v>2408706.77</v>
      </c>
      <c r="K54" s="139">
        <v>2756392.99</v>
      </c>
      <c r="L54" s="140">
        <f t="shared" si="1"/>
        <v>5165099.76</v>
      </c>
    </row>
    <row r="55" spans="1:12" ht="12.75" customHeight="1">
      <c r="A55" s="238" t="s">
        <v>351</v>
      </c>
      <c r="B55" s="239"/>
      <c r="C55" s="239"/>
      <c r="D55" s="239"/>
      <c r="E55" s="240"/>
      <c r="F55" s="17">
        <v>48</v>
      </c>
      <c r="G55" s="138"/>
      <c r="H55" s="139">
        <v>3897243.94</v>
      </c>
      <c r="I55" s="140">
        <f t="shared" si="0"/>
        <v>3897243.94</v>
      </c>
      <c r="J55" s="138"/>
      <c r="K55" s="139"/>
      <c r="L55" s="140">
        <f t="shared" si="1"/>
        <v>0</v>
      </c>
    </row>
    <row r="56" spans="1:12" ht="12.75" customHeight="1">
      <c r="A56" s="241" t="s">
        <v>173</v>
      </c>
      <c r="B56" s="242"/>
      <c r="C56" s="242"/>
      <c r="D56" s="239"/>
      <c r="E56" s="240"/>
      <c r="F56" s="17">
        <v>49</v>
      </c>
      <c r="G56" s="141">
        <f>G57+G60+G61</f>
        <v>46730723.72</v>
      </c>
      <c r="H56" s="142">
        <f>H57+H60+H61</f>
        <v>784086610.8799999</v>
      </c>
      <c r="I56" s="140">
        <f t="shared" si="0"/>
        <v>830817334.5999999</v>
      </c>
      <c r="J56" s="141">
        <f>J57+J60+J61</f>
        <v>7816610.76</v>
      </c>
      <c r="K56" s="142">
        <f>K57+K60+K61</f>
        <v>713606883.64</v>
      </c>
      <c r="L56" s="140">
        <f t="shared" si="1"/>
        <v>721423494.4</v>
      </c>
    </row>
    <row r="57" spans="1:12" ht="12.75" customHeight="1">
      <c r="A57" s="241" t="s">
        <v>174</v>
      </c>
      <c r="B57" s="242"/>
      <c r="C57" s="242"/>
      <c r="D57" s="239"/>
      <c r="E57" s="240"/>
      <c r="F57" s="17">
        <v>50</v>
      </c>
      <c r="G57" s="141">
        <f>G58+G59</f>
        <v>41193220.35</v>
      </c>
      <c r="H57" s="142">
        <f>H58+H59</f>
        <v>609562350.05</v>
      </c>
      <c r="I57" s="140">
        <f>SUM(G57:H57)</f>
        <v>650755570.4</v>
      </c>
      <c r="J57" s="141">
        <f>J58+J59</f>
        <v>43745.91</v>
      </c>
      <c r="K57" s="142">
        <f>K58+K59</f>
        <v>588277702.74</v>
      </c>
      <c r="L57" s="140">
        <f>SUM(J57:K57)</f>
        <v>588321448.65</v>
      </c>
    </row>
    <row r="58" spans="1:12" ht="12.75" customHeight="1">
      <c r="A58" s="238" t="s">
        <v>301</v>
      </c>
      <c r="B58" s="239"/>
      <c r="C58" s="239"/>
      <c r="D58" s="239"/>
      <c r="E58" s="240"/>
      <c r="F58" s="17">
        <v>51</v>
      </c>
      <c r="G58" s="138">
        <v>41126015</v>
      </c>
      <c r="H58" s="139">
        <v>605928667.91</v>
      </c>
      <c r="I58" s="140">
        <f t="shared" si="0"/>
        <v>647054682.91</v>
      </c>
      <c r="J58" s="138"/>
      <c r="K58" s="139">
        <v>585059115.33</v>
      </c>
      <c r="L58" s="140">
        <f t="shared" si="1"/>
        <v>585059115.33</v>
      </c>
    </row>
    <row r="59" spans="1:12" ht="12.75" customHeight="1">
      <c r="A59" s="238" t="s">
        <v>284</v>
      </c>
      <c r="B59" s="239"/>
      <c r="C59" s="239"/>
      <c r="D59" s="239"/>
      <c r="E59" s="240"/>
      <c r="F59" s="17">
        <v>52</v>
      </c>
      <c r="G59" s="138">
        <v>67205.35</v>
      </c>
      <c r="H59" s="139">
        <v>3633682.14</v>
      </c>
      <c r="I59" s="140">
        <f t="shared" si="0"/>
        <v>3700887.49</v>
      </c>
      <c r="J59" s="138">
        <v>43745.91</v>
      </c>
      <c r="K59" s="139">
        <v>3218587.41</v>
      </c>
      <c r="L59" s="140">
        <f t="shared" si="1"/>
        <v>3262333.3200000003</v>
      </c>
    </row>
    <row r="60" spans="1:12" ht="12.75" customHeight="1">
      <c r="A60" s="241" t="s">
        <v>285</v>
      </c>
      <c r="B60" s="242"/>
      <c r="C60" s="242"/>
      <c r="D60" s="239"/>
      <c r="E60" s="240"/>
      <c r="F60" s="17">
        <v>53</v>
      </c>
      <c r="G60" s="138"/>
      <c r="H60" s="139"/>
      <c r="I60" s="140">
        <f t="shared" si="0"/>
        <v>0</v>
      </c>
      <c r="J60" s="138"/>
      <c r="K60" s="139">
        <v>16129222.35</v>
      </c>
      <c r="L60" s="140">
        <f t="shared" si="1"/>
        <v>16129222.35</v>
      </c>
    </row>
    <row r="61" spans="1:12" ht="12.75" customHeight="1">
      <c r="A61" s="241" t="s">
        <v>175</v>
      </c>
      <c r="B61" s="242"/>
      <c r="C61" s="242"/>
      <c r="D61" s="239"/>
      <c r="E61" s="240"/>
      <c r="F61" s="17">
        <v>54</v>
      </c>
      <c r="G61" s="141">
        <f>SUM(G62:G64)</f>
        <v>5537503.37</v>
      </c>
      <c r="H61" s="142">
        <f>SUM(H62:H64)</f>
        <v>174524260.82999998</v>
      </c>
      <c r="I61" s="140">
        <f t="shared" si="0"/>
        <v>180061764.2</v>
      </c>
      <c r="J61" s="141">
        <f>SUM(J62:J64)</f>
        <v>7772864.85</v>
      </c>
      <c r="K61" s="142">
        <f>SUM(K62:K64)</f>
        <v>109199958.55</v>
      </c>
      <c r="L61" s="140">
        <f t="shared" si="1"/>
        <v>116972823.39999999</v>
      </c>
    </row>
    <row r="62" spans="1:12" ht="12.75" customHeight="1">
      <c r="A62" s="238" t="s">
        <v>295</v>
      </c>
      <c r="B62" s="239"/>
      <c r="C62" s="239"/>
      <c r="D62" s="239"/>
      <c r="E62" s="240"/>
      <c r="F62" s="17">
        <v>55</v>
      </c>
      <c r="G62" s="138"/>
      <c r="H62" s="139">
        <v>34058441.06</v>
      </c>
      <c r="I62" s="140">
        <f t="shared" si="0"/>
        <v>34058441.06</v>
      </c>
      <c r="J62" s="138"/>
      <c r="K62" s="139">
        <v>26964093.53</v>
      </c>
      <c r="L62" s="140">
        <f t="shared" si="1"/>
        <v>26964093.53</v>
      </c>
    </row>
    <row r="63" spans="1:12" ht="12.75" customHeight="1">
      <c r="A63" s="238" t="s">
        <v>296</v>
      </c>
      <c r="B63" s="239"/>
      <c r="C63" s="239"/>
      <c r="D63" s="239"/>
      <c r="E63" s="240"/>
      <c r="F63" s="17">
        <v>56</v>
      </c>
      <c r="G63" s="138">
        <v>1485844</v>
      </c>
      <c r="H63" s="139">
        <v>6363575.06</v>
      </c>
      <c r="I63" s="140">
        <f t="shared" si="0"/>
        <v>7849419.06</v>
      </c>
      <c r="J63" s="138">
        <v>1935304.29</v>
      </c>
      <c r="K63" s="139">
        <v>5862135.11</v>
      </c>
      <c r="L63" s="140">
        <f t="shared" si="1"/>
        <v>7797439.4</v>
      </c>
    </row>
    <row r="64" spans="1:12" ht="12.75" customHeight="1">
      <c r="A64" s="238" t="s">
        <v>352</v>
      </c>
      <c r="B64" s="239"/>
      <c r="C64" s="239"/>
      <c r="D64" s="239"/>
      <c r="E64" s="240"/>
      <c r="F64" s="17">
        <v>57</v>
      </c>
      <c r="G64" s="138">
        <v>4051659.37</v>
      </c>
      <c r="H64" s="139">
        <v>134102244.71</v>
      </c>
      <c r="I64" s="140">
        <f t="shared" si="0"/>
        <v>138153904.07999998</v>
      </c>
      <c r="J64" s="138">
        <v>5837560.56</v>
      </c>
      <c r="K64" s="139">
        <v>76373729.91</v>
      </c>
      <c r="L64" s="140">
        <f t="shared" si="1"/>
        <v>82211290.47</v>
      </c>
    </row>
    <row r="65" spans="1:12" ht="12.75" customHeight="1">
      <c r="A65" s="241" t="s">
        <v>176</v>
      </c>
      <c r="B65" s="242"/>
      <c r="C65" s="242"/>
      <c r="D65" s="239"/>
      <c r="E65" s="240"/>
      <c r="F65" s="17">
        <v>58</v>
      </c>
      <c r="G65" s="141">
        <f>G66+G70+G71</f>
        <v>6277906.3</v>
      </c>
      <c r="H65" s="142">
        <f>H66+H70+H71</f>
        <v>32539306.689999998</v>
      </c>
      <c r="I65" s="140">
        <f t="shared" si="0"/>
        <v>38817212.989999995</v>
      </c>
      <c r="J65" s="141">
        <f>J66+J70+J71</f>
        <v>1889058.6</v>
      </c>
      <c r="K65" s="142">
        <f>K66+K70+K71</f>
        <v>36914835.55</v>
      </c>
      <c r="L65" s="140">
        <f t="shared" si="1"/>
        <v>38803894.15</v>
      </c>
    </row>
    <row r="66" spans="1:12" ht="12.75" customHeight="1">
      <c r="A66" s="241" t="s">
        <v>177</v>
      </c>
      <c r="B66" s="242"/>
      <c r="C66" s="242"/>
      <c r="D66" s="239"/>
      <c r="E66" s="240"/>
      <c r="F66" s="17">
        <v>59</v>
      </c>
      <c r="G66" s="141">
        <f>SUM(G67:G69)</f>
        <v>6184384.12</v>
      </c>
      <c r="H66" s="142">
        <f>SUM(H67:H69)</f>
        <v>12856712.9</v>
      </c>
      <c r="I66" s="140">
        <f t="shared" si="0"/>
        <v>19041097.02</v>
      </c>
      <c r="J66" s="141">
        <f>SUM(J67:J69)</f>
        <v>1824733.9200000002</v>
      </c>
      <c r="K66" s="142">
        <f>SUM(K67:K69)</f>
        <v>24128163.849999998</v>
      </c>
      <c r="L66" s="140">
        <f t="shared" si="1"/>
        <v>25952897.77</v>
      </c>
    </row>
    <row r="67" spans="1:12" ht="12.75" customHeight="1">
      <c r="A67" s="238" t="s">
        <v>353</v>
      </c>
      <c r="B67" s="239"/>
      <c r="C67" s="239"/>
      <c r="D67" s="239"/>
      <c r="E67" s="240"/>
      <c r="F67" s="17">
        <v>60</v>
      </c>
      <c r="G67" s="138"/>
      <c r="H67" s="139">
        <v>12651115.6</v>
      </c>
      <c r="I67" s="140">
        <f t="shared" si="0"/>
        <v>12651115.6</v>
      </c>
      <c r="J67" s="138"/>
      <c r="K67" s="139">
        <v>23951865.95</v>
      </c>
      <c r="L67" s="140">
        <f t="shared" si="1"/>
        <v>23951865.95</v>
      </c>
    </row>
    <row r="68" spans="1:12" ht="12.75" customHeight="1">
      <c r="A68" s="238" t="s">
        <v>354</v>
      </c>
      <c r="B68" s="239"/>
      <c r="C68" s="239"/>
      <c r="D68" s="239"/>
      <c r="E68" s="240"/>
      <c r="F68" s="17">
        <v>61</v>
      </c>
      <c r="G68" s="138">
        <v>6181918.75</v>
      </c>
      <c r="H68" s="139"/>
      <c r="I68" s="140">
        <f t="shared" si="0"/>
        <v>6181918.75</v>
      </c>
      <c r="J68" s="138">
        <v>1819331.37</v>
      </c>
      <c r="K68" s="139"/>
      <c r="L68" s="140">
        <f t="shared" si="1"/>
        <v>1819331.37</v>
      </c>
    </row>
    <row r="69" spans="1:12" ht="12.75" customHeight="1">
      <c r="A69" s="238" t="s">
        <v>355</v>
      </c>
      <c r="B69" s="239"/>
      <c r="C69" s="239"/>
      <c r="D69" s="239"/>
      <c r="E69" s="240"/>
      <c r="F69" s="17">
        <v>62</v>
      </c>
      <c r="G69" s="138">
        <v>2465.37</v>
      </c>
      <c r="H69" s="139">
        <v>205597.3</v>
      </c>
      <c r="I69" s="140">
        <f t="shared" si="0"/>
        <v>208062.66999999998</v>
      </c>
      <c r="J69" s="138">
        <v>5402.55</v>
      </c>
      <c r="K69" s="139">
        <v>176297.9</v>
      </c>
      <c r="L69" s="140">
        <f t="shared" si="1"/>
        <v>181700.44999999998</v>
      </c>
    </row>
    <row r="70" spans="1:12" ht="12.75" customHeight="1">
      <c r="A70" s="241" t="s">
        <v>356</v>
      </c>
      <c r="B70" s="242"/>
      <c r="C70" s="242"/>
      <c r="D70" s="239"/>
      <c r="E70" s="240"/>
      <c r="F70" s="17">
        <v>63</v>
      </c>
      <c r="G70" s="138"/>
      <c r="H70" s="139"/>
      <c r="I70" s="140">
        <f t="shared" si="0"/>
        <v>0</v>
      </c>
      <c r="J70" s="138"/>
      <c r="K70" s="139"/>
      <c r="L70" s="140">
        <f t="shared" si="1"/>
        <v>0</v>
      </c>
    </row>
    <row r="71" spans="1:12" ht="12.75" customHeight="1">
      <c r="A71" s="241" t="s">
        <v>357</v>
      </c>
      <c r="B71" s="242"/>
      <c r="C71" s="242"/>
      <c r="D71" s="239"/>
      <c r="E71" s="240"/>
      <c r="F71" s="17">
        <v>64</v>
      </c>
      <c r="G71" s="138">
        <v>93522.18</v>
      </c>
      <c r="H71" s="139">
        <v>19682593.79</v>
      </c>
      <c r="I71" s="140">
        <f t="shared" si="0"/>
        <v>19776115.97</v>
      </c>
      <c r="J71" s="138">
        <v>64324.68</v>
      </c>
      <c r="K71" s="139">
        <v>12786671.7</v>
      </c>
      <c r="L71" s="140">
        <f t="shared" si="1"/>
        <v>12850996.379999999</v>
      </c>
    </row>
    <row r="72" spans="1:12" ht="24.75" customHeight="1">
      <c r="A72" s="241" t="s">
        <v>178</v>
      </c>
      <c r="B72" s="242"/>
      <c r="C72" s="242"/>
      <c r="D72" s="239"/>
      <c r="E72" s="240"/>
      <c r="F72" s="17">
        <v>65</v>
      </c>
      <c r="G72" s="141">
        <f>SUM(G73:G75)</f>
        <v>18055825.29</v>
      </c>
      <c r="H72" s="142">
        <f>SUM(H73:H75)</f>
        <v>25259444.380000003</v>
      </c>
      <c r="I72" s="140">
        <f t="shared" si="0"/>
        <v>43315269.67</v>
      </c>
      <c r="J72" s="141">
        <f>SUM(J73:J75)</f>
        <v>22229797.25</v>
      </c>
      <c r="K72" s="142">
        <f>SUM(K73:K75)</f>
        <v>30797001.92</v>
      </c>
      <c r="L72" s="140">
        <f t="shared" si="1"/>
        <v>53026799.17</v>
      </c>
    </row>
    <row r="73" spans="1:12" ht="12.75" customHeight="1">
      <c r="A73" s="238" t="s">
        <v>358</v>
      </c>
      <c r="B73" s="239"/>
      <c r="C73" s="239"/>
      <c r="D73" s="239"/>
      <c r="E73" s="240"/>
      <c r="F73" s="17">
        <v>66</v>
      </c>
      <c r="G73" s="138">
        <v>18012108.96</v>
      </c>
      <c r="H73" s="139">
        <v>14350144.41</v>
      </c>
      <c r="I73" s="140">
        <f>SUM(G73:H73)</f>
        <v>32362253.37</v>
      </c>
      <c r="J73" s="138">
        <v>22185161.06</v>
      </c>
      <c r="K73" s="139">
        <v>14966324.73</v>
      </c>
      <c r="L73" s="140">
        <f>SUM(J73:K73)</f>
        <v>37151485.79</v>
      </c>
    </row>
    <row r="74" spans="1:12" ht="12.75" customHeight="1">
      <c r="A74" s="238" t="s">
        <v>359</v>
      </c>
      <c r="B74" s="239"/>
      <c r="C74" s="239"/>
      <c r="D74" s="239"/>
      <c r="E74" s="240"/>
      <c r="F74" s="17">
        <v>67</v>
      </c>
      <c r="G74" s="138"/>
      <c r="H74" s="139"/>
      <c r="I74" s="140">
        <f>SUM(G74:H74)</f>
        <v>0</v>
      </c>
      <c r="J74" s="138"/>
      <c r="K74" s="139"/>
      <c r="L74" s="140">
        <f>SUM(J74:K74)</f>
        <v>0</v>
      </c>
    </row>
    <row r="75" spans="1:12" ht="12.75" customHeight="1">
      <c r="A75" s="238" t="s">
        <v>373</v>
      </c>
      <c r="B75" s="239"/>
      <c r="C75" s="239"/>
      <c r="D75" s="239"/>
      <c r="E75" s="240"/>
      <c r="F75" s="17">
        <v>68</v>
      </c>
      <c r="G75" s="138">
        <v>43716.33</v>
      </c>
      <c r="H75" s="139">
        <v>10909299.97</v>
      </c>
      <c r="I75" s="140">
        <f>SUM(G75:H75)</f>
        <v>10953016.3</v>
      </c>
      <c r="J75" s="138">
        <v>44636.19</v>
      </c>
      <c r="K75" s="139">
        <v>15830677.19</v>
      </c>
      <c r="L75" s="140">
        <f>SUM(J75:K75)</f>
        <v>15875313.379999999</v>
      </c>
    </row>
    <row r="76" spans="1:12" ht="12.75" customHeight="1">
      <c r="A76" s="241" t="s">
        <v>179</v>
      </c>
      <c r="B76" s="242"/>
      <c r="C76" s="242"/>
      <c r="D76" s="239"/>
      <c r="E76" s="240"/>
      <c r="F76" s="17">
        <v>69</v>
      </c>
      <c r="G76" s="141">
        <f>G8+G11+G14+G18+G44+G45+G53+G56+G65+G72</f>
        <v>2037490274.8200002</v>
      </c>
      <c r="H76" s="142">
        <f>H8+H11+H14+H18+H44+H45+H53+H56+H65+H72</f>
        <v>5722999604.2</v>
      </c>
      <c r="I76" s="140">
        <f>SUM(G76:H76)</f>
        <v>7760489879.02</v>
      </c>
      <c r="J76" s="141">
        <f>J8+J11+J14+J18+J44+J45+J53+J56+J65+J72</f>
        <v>1991611542.9099998</v>
      </c>
      <c r="K76" s="142">
        <f>K8+K11+K14+K18+K44+K45+K53+K56+K65+K72</f>
        <v>5808141817.450001</v>
      </c>
      <c r="L76" s="140">
        <f>SUM(J76:K76)</f>
        <v>7799753360.360001</v>
      </c>
    </row>
    <row r="77" spans="1:12" ht="12.75" customHeight="1">
      <c r="A77" s="243" t="s">
        <v>35</v>
      </c>
      <c r="B77" s="244"/>
      <c r="C77" s="244"/>
      <c r="D77" s="245"/>
      <c r="E77" s="246"/>
      <c r="F77" s="18">
        <v>70</v>
      </c>
      <c r="G77" s="150"/>
      <c r="H77" s="151">
        <v>646551949.21</v>
      </c>
      <c r="I77" s="147">
        <f>SUM(G77:H77)</f>
        <v>646551949.21</v>
      </c>
      <c r="J77" s="150"/>
      <c r="K77" s="151">
        <v>670302250.02</v>
      </c>
      <c r="L77" s="147">
        <f>SUM(J77:K77)</f>
        <v>670302250.02</v>
      </c>
    </row>
    <row r="78" spans="1:12" ht="12.75">
      <c r="A78" s="247" t="s">
        <v>230</v>
      </c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9"/>
    </row>
    <row r="79" spans="1:12" ht="12.75" customHeight="1">
      <c r="A79" s="226" t="s">
        <v>180</v>
      </c>
      <c r="B79" s="227"/>
      <c r="C79" s="227"/>
      <c r="D79" s="228"/>
      <c r="E79" s="229"/>
      <c r="F79" s="16">
        <v>71</v>
      </c>
      <c r="G79" s="135">
        <f>G80+G84+G85+G89+G93+G96</f>
        <v>138333787.41</v>
      </c>
      <c r="H79" s="136">
        <f>H80+H84+H85+H89+H93+H96</f>
        <v>1514859331.88</v>
      </c>
      <c r="I79" s="137">
        <f>SUM(G79:H79)</f>
        <v>1653193119.2900002</v>
      </c>
      <c r="J79" s="135">
        <f>J80+J84+J85+J89+J93+J96</f>
        <v>115588078.76</v>
      </c>
      <c r="K79" s="136">
        <f>K80+K84+K85+K89+K93+K96</f>
        <v>1525498057.06</v>
      </c>
      <c r="L79" s="137">
        <f>SUM(J79:K79)</f>
        <v>1641086135.82</v>
      </c>
    </row>
    <row r="80" spans="1:12" ht="12.75" customHeight="1">
      <c r="A80" s="241" t="s">
        <v>181</v>
      </c>
      <c r="B80" s="242"/>
      <c r="C80" s="242"/>
      <c r="D80" s="239"/>
      <c r="E80" s="240"/>
      <c r="F80" s="17">
        <v>72</v>
      </c>
      <c r="G80" s="141">
        <f>SUM(G81:G83)</f>
        <v>44288720</v>
      </c>
      <c r="H80" s="142">
        <f>SUM(H81:H83)</f>
        <v>398598480</v>
      </c>
      <c r="I80" s="140">
        <f aca="true" t="shared" si="3" ref="I80:I128">SUM(G80:H80)</f>
        <v>442887200</v>
      </c>
      <c r="J80" s="141">
        <f>SUM(J81:J83)</f>
        <v>44288720</v>
      </c>
      <c r="K80" s="142">
        <f>SUM(K81:K83)</f>
        <v>398598480</v>
      </c>
      <c r="L80" s="140">
        <f aca="true" t="shared" si="4" ref="L80:L128">SUM(J80:K80)</f>
        <v>442887200</v>
      </c>
    </row>
    <row r="81" spans="1:12" ht="12.75" customHeight="1">
      <c r="A81" s="238" t="s">
        <v>36</v>
      </c>
      <c r="B81" s="239"/>
      <c r="C81" s="239"/>
      <c r="D81" s="239"/>
      <c r="E81" s="240"/>
      <c r="F81" s="17">
        <v>73</v>
      </c>
      <c r="G81" s="138">
        <v>44288720</v>
      </c>
      <c r="H81" s="139">
        <v>386348480</v>
      </c>
      <c r="I81" s="140">
        <f t="shared" si="3"/>
        <v>430637200</v>
      </c>
      <c r="J81" s="138">
        <v>44288720</v>
      </c>
      <c r="K81" s="139">
        <v>386348480</v>
      </c>
      <c r="L81" s="140">
        <f t="shared" si="4"/>
        <v>430637200</v>
      </c>
    </row>
    <row r="82" spans="1:12" ht="12.75" customHeight="1">
      <c r="A82" s="238" t="s">
        <v>37</v>
      </c>
      <c r="B82" s="239"/>
      <c r="C82" s="239"/>
      <c r="D82" s="239"/>
      <c r="E82" s="240"/>
      <c r="F82" s="17">
        <v>74</v>
      </c>
      <c r="G82" s="138"/>
      <c r="H82" s="139">
        <v>12250000</v>
      </c>
      <c r="I82" s="140">
        <f t="shared" si="3"/>
        <v>12250000</v>
      </c>
      <c r="J82" s="138"/>
      <c r="K82" s="139">
        <v>12250000</v>
      </c>
      <c r="L82" s="140">
        <f t="shared" si="4"/>
        <v>12250000</v>
      </c>
    </row>
    <row r="83" spans="1:12" ht="12.75" customHeight="1">
      <c r="A83" s="238" t="s">
        <v>38</v>
      </c>
      <c r="B83" s="239"/>
      <c r="C83" s="239"/>
      <c r="D83" s="239"/>
      <c r="E83" s="240"/>
      <c r="F83" s="17">
        <v>75</v>
      </c>
      <c r="G83" s="138"/>
      <c r="H83" s="139"/>
      <c r="I83" s="140">
        <f t="shared" si="3"/>
        <v>0</v>
      </c>
      <c r="J83" s="138"/>
      <c r="K83" s="139"/>
      <c r="L83" s="140">
        <f t="shared" si="4"/>
        <v>0</v>
      </c>
    </row>
    <row r="84" spans="1:12" ht="12.75" customHeight="1">
      <c r="A84" s="241" t="s">
        <v>39</v>
      </c>
      <c r="B84" s="242"/>
      <c r="C84" s="242"/>
      <c r="D84" s="239"/>
      <c r="E84" s="240"/>
      <c r="F84" s="17">
        <v>76</v>
      </c>
      <c r="G84" s="138"/>
      <c r="H84" s="139"/>
      <c r="I84" s="140">
        <f t="shared" si="3"/>
        <v>0</v>
      </c>
      <c r="J84" s="138"/>
      <c r="K84" s="139"/>
      <c r="L84" s="140">
        <f t="shared" si="4"/>
        <v>0</v>
      </c>
    </row>
    <row r="85" spans="1:12" ht="12.75" customHeight="1">
      <c r="A85" s="241" t="s">
        <v>182</v>
      </c>
      <c r="B85" s="242"/>
      <c r="C85" s="242"/>
      <c r="D85" s="239"/>
      <c r="E85" s="240"/>
      <c r="F85" s="17">
        <v>77</v>
      </c>
      <c r="G85" s="141">
        <f>SUM(G86:G88)</f>
        <v>8753985.05</v>
      </c>
      <c r="H85" s="142">
        <f>SUM(H86:H88)</f>
        <v>521944423.34000003</v>
      </c>
      <c r="I85" s="140">
        <f t="shared" si="3"/>
        <v>530698408.39000005</v>
      </c>
      <c r="J85" s="141">
        <f>SUM(J86:J88)</f>
        <v>-15653736.27</v>
      </c>
      <c r="K85" s="142">
        <f>SUM(K86:K88)</f>
        <v>475745295.5</v>
      </c>
      <c r="L85" s="140">
        <f t="shared" si="4"/>
        <v>460091559.23</v>
      </c>
    </row>
    <row r="86" spans="1:12" ht="12.75" customHeight="1">
      <c r="A86" s="238" t="s">
        <v>40</v>
      </c>
      <c r="B86" s="239"/>
      <c r="C86" s="239"/>
      <c r="D86" s="239"/>
      <c r="E86" s="240"/>
      <c r="F86" s="17">
        <v>78</v>
      </c>
      <c r="G86" s="138"/>
      <c r="H86" s="139">
        <v>492595123.16</v>
      </c>
      <c r="I86" s="140">
        <f t="shared" si="3"/>
        <v>492595123.16</v>
      </c>
      <c r="J86" s="138"/>
      <c r="K86" s="139">
        <v>486476755.29</v>
      </c>
      <c r="L86" s="140">
        <f t="shared" si="4"/>
        <v>486476755.29</v>
      </c>
    </row>
    <row r="87" spans="1:12" ht="12.75" customHeight="1">
      <c r="A87" s="238" t="s">
        <v>41</v>
      </c>
      <c r="B87" s="239"/>
      <c r="C87" s="239"/>
      <c r="D87" s="239"/>
      <c r="E87" s="240"/>
      <c r="F87" s="17">
        <v>79</v>
      </c>
      <c r="G87" s="138">
        <v>8753985.05</v>
      </c>
      <c r="H87" s="139">
        <v>29349300.18</v>
      </c>
      <c r="I87" s="140">
        <f t="shared" si="3"/>
        <v>38103285.230000004</v>
      </c>
      <c r="J87" s="138">
        <v>-15653736.27</v>
      </c>
      <c r="K87" s="139">
        <v>-10731459.79</v>
      </c>
      <c r="L87" s="140">
        <f t="shared" si="4"/>
        <v>-26385196.06</v>
      </c>
    </row>
    <row r="88" spans="1:12" ht="12.75" customHeight="1">
      <c r="A88" s="238" t="s">
        <v>42</v>
      </c>
      <c r="B88" s="239"/>
      <c r="C88" s="239"/>
      <c r="D88" s="239"/>
      <c r="E88" s="240"/>
      <c r="F88" s="17">
        <v>80</v>
      </c>
      <c r="G88" s="138"/>
      <c r="H88" s="139"/>
      <c r="I88" s="140">
        <f t="shared" si="3"/>
        <v>0</v>
      </c>
      <c r="J88" s="138"/>
      <c r="K88" s="139"/>
      <c r="L88" s="140">
        <f t="shared" si="4"/>
        <v>0</v>
      </c>
    </row>
    <row r="89" spans="1:12" ht="12.75" customHeight="1">
      <c r="A89" s="241" t="s">
        <v>183</v>
      </c>
      <c r="B89" s="242"/>
      <c r="C89" s="242"/>
      <c r="D89" s="239"/>
      <c r="E89" s="240"/>
      <c r="F89" s="17">
        <v>81</v>
      </c>
      <c r="G89" s="141">
        <f>SUM(G90:G92)</f>
        <v>77013267.56</v>
      </c>
      <c r="H89" s="142">
        <f>SUM(H90:H92)</f>
        <v>366917393.54</v>
      </c>
      <c r="I89" s="140">
        <f t="shared" si="3"/>
        <v>443930661.1</v>
      </c>
      <c r="J89" s="141">
        <f>SUM(J90:J92)</f>
        <v>78314936.18</v>
      </c>
      <c r="K89" s="142">
        <f>SUM(K90:K92)</f>
        <v>378151842.27</v>
      </c>
      <c r="L89" s="140">
        <f t="shared" si="4"/>
        <v>456466778.45</v>
      </c>
    </row>
    <row r="90" spans="1:12" ht="12.75" customHeight="1">
      <c r="A90" s="238" t="s">
        <v>43</v>
      </c>
      <c r="B90" s="239"/>
      <c r="C90" s="239"/>
      <c r="D90" s="239"/>
      <c r="E90" s="240"/>
      <c r="F90" s="17">
        <v>82</v>
      </c>
      <c r="G90" s="138">
        <v>263176.97</v>
      </c>
      <c r="H90" s="139">
        <v>17198799.36</v>
      </c>
      <c r="I90" s="140">
        <f t="shared" si="3"/>
        <v>17461976.33</v>
      </c>
      <c r="J90" s="138">
        <v>489554.12</v>
      </c>
      <c r="K90" s="139">
        <v>19152616.53</v>
      </c>
      <c r="L90" s="140">
        <f t="shared" si="4"/>
        <v>19642170.650000002</v>
      </c>
    </row>
    <row r="91" spans="1:12" ht="12.75" customHeight="1">
      <c r="A91" s="238" t="s">
        <v>44</v>
      </c>
      <c r="B91" s="239"/>
      <c r="C91" s="239"/>
      <c r="D91" s="239"/>
      <c r="E91" s="240"/>
      <c r="F91" s="17">
        <v>83</v>
      </c>
      <c r="G91" s="138">
        <v>1250090.59</v>
      </c>
      <c r="H91" s="139">
        <v>83007766.78</v>
      </c>
      <c r="I91" s="140">
        <f t="shared" si="3"/>
        <v>84257857.37</v>
      </c>
      <c r="J91" s="138">
        <v>2325382.06</v>
      </c>
      <c r="K91" s="139">
        <v>92288398.34</v>
      </c>
      <c r="L91" s="140">
        <f t="shared" si="4"/>
        <v>94613780.4</v>
      </c>
    </row>
    <row r="92" spans="1:12" ht="12.75" customHeight="1">
      <c r="A92" s="238" t="s">
        <v>45</v>
      </c>
      <c r="B92" s="239"/>
      <c r="C92" s="239"/>
      <c r="D92" s="239"/>
      <c r="E92" s="240"/>
      <c r="F92" s="17">
        <v>84</v>
      </c>
      <c r="G92" s="138">
        <v>75500000</v>
      </c>
      <c r="H92" s="139">
        <v>266710827.4</v>
      </c>
      <c r="I92" s="140">
        <f t="shared" si="3"/>
        <v>342210827.4</v>
      </c>
      <c r="J92" s="138">
        <v>75500000</v>
      </c>
      <c r="K92" s="139">
        <v>266710827.4</v>
      </c>
      <c r="L92" s="140">
        <f t="shared" si="4"/>
        <v>342210827.4</v>
      </c>
    </row>
    <row r="93" spans="1:12" ht="12.75" customHeight="1">
      <c r="A93" s="241" t="s">
        <v>184</v>
      </c>
      <c r="B93" s="242"/>
      <c r="C93" s="242"/>
      <c r="D93" s="239"/>
      <c r="E93" s="240"/>
      <c r="F93" s="17">
        <v>85</v>
      </c>
      <c r="G93" s="141">
        <f>SUM(G94:G95)</f>
        <v>3750271.75</v>
      </c>
      <c r="H93" s="142">
        <f>SUM(H94:H95)</f>
        <v>188322691.6</v>
      </c>
      <c r="I93" s="140">
        <f t="shared" si="3"/>
        <v>192072963.35</v>
      </c>
      <c r="J93" s="141">
        <f>SUM(J94:J95)</f>
        <v>3990666.66</v>
      </c>
      <c r="K93" s="142">
        <f>SUM(K94:K95)</f>
        <v>198983186.55</v>
      </c>
      <c r="L93" s="140">
        <f t="shared" si="4"/>
        <v>202973853.21</v>
      </c>
    </row>
    <row r="94" spans="1:12" ht="12.75" customHeight="1">
      <c r="A94" s="238" t="s">
        <v>4</v>
      </c>
      <c r="B94" s="239"/>
      <c r="C94" s="239"/>
      <c r="D94" s="239"/>
      <c r="E94" s="240"/>
      <c r="F94" s="17">
        <v>86</v>
      </c>
      <c r="G94" s="138">
        <v>3750271.75</v>
      </c>
      <c r="H94" s="139">
        <v>188322691.6</v>
      </c>
      <c r="I94" s="140">
        <f t="shared" si="3"/>
        <v>192072963.35</v>
      </c>
      <c r="J94" s="138">
        <v>3990666.66</v>
      </c>
      <c r="K94" s="139">
        <v>198983186.55</v>
      </c>
      <c r="L94" s="140">
        <f t="shared" si="4"/>
        <v>202973853.21</v>
      </c>
    </row>
    <row r="95" spans="1:12" ht="12.75" customHeight="1">
      <c r="A95" s="238" t="s">
        <v>241</v>
      </c>
      <c r="B95" s="239"/>
      <c r="C95" s="239"/>
      <c r="D95" s="239"/>
      <c r="E95" s="240"/>
      <c r="F95" s="17">
        <v>87</v>
      </c>
      <c r="G95" s="138"/>
      <c r="H95" s="139"/>
      <c r="I95" s="140">
        <f t="shared" si="3"/>
        <v>0</v>
      </c>
      <c r="J95" s="138"/>
      <c r="K95" s="139"/>
      <c r="L95" s="140">
        <f t="shared" si="4"/>
        <v>0</v>
      </c>
    </row>
    <row r="96" spans="1:12" ht="12.75" customHeight="1">
      <c r="A96" s="241" t="s">
        <v>185</v>
      </c>
      <c r="B96" s="242"/>
      <c r="C96" s="242"/>
      <c r="D96" s="239"/>
      <c r="E96" s="240"/>
      <c r="F96" s="17">
        <v>88</v>
      </c>
      <c r="G96" s="141">
        <f>SUM(G97:G98)</f>
        <v>4527543.05</v>
      </c>
      <c r="H96" s="142">
        <f>SUM(H97:H98)</f>
        <v>39076343.4</v>
      </c>
      <c r="I96" s="140">
        <f t="shared" si="3"/>
        <v>43603886.449999996</v>
      </c>
      <c r="J96" s="141">
        <f>SUM(J97:J98)</f>
        <v>4647492.19</v>
      </c>
      <c r="K96" s="142">
        <f>SUM(K97:K98)</f>
        <v>74019252.74</v>
      </c>
      <c r="L96" s="140">
        <f t="shared" si="4"/>
        <v>78666744.92999999</v>
      </c>
    </row>
    <row r="97" spans="1:12" ht="12.75" customHeight="1">
      <c r="A97" s="238" t="s">
        <v>242</v>
      </c>
      <c r="B97" s="239"/>
      <c r="C97" s="239"/>
      <c r="D97" s="239"/>
      <c r="E97" s="240"/>
      <c r="F97" s="17">
        <v>89</v>
      </c>
      <c r="G97" s="138">
        <v>4527543.05</v>
      </c>
      <c r="H97" s="139">
        <v>39076343.4</v>
      </c>
      <c r="I97" s="140">
        <f t="shared" si="3"/>
        <v>43603886.449999996</v>
      </c>
      <c r="J97" s="138">
        <v>4647492.19</v>
      </c>
      <c r="K97" s="139">
        <v>74019252.74</v>
      </c>
      <c r="L97" s="140">
        <f t="shared" si="4"/>
        <v>78666744.92999999</v>
      </c>
    </row>
    <row r="98" spans="1:12" ht="12.75" customHeight="1">
      <c r="A98" s="238" t="s">
        <v>302</v>
      </c>
      <c r="B98" s="239"/>
      <c r="C98" s="239"/>
      <c r="D98" s="239"/>
      <c r="E98" s="240"/>
      <c r="F98" s="17">
        <v>90</v>
      </c>
      <c r="G98" s="138"/>
      <c r="H98" s="139"/>
      <c r="I98" s="140">
        <f t="shared" si="3"/>
        <v>0</v>
      </c>
      <c r="J98" s="138"/>
      <c r="K98" s="139"/>
      <c r="L98" s="140">
        <f t="shared" si="4"/>
        <v>0</v>
      </c>
    </row>
    <row r="99" spans="1:12" ht="12.75" customHeight="1">
      <c r="A99" s="241" t="s">
        <v>303</v>
      </c>
      <c r="B99" s="242"/>
      <c r="C99" s="242"/>
      <c r="D99" s="239"/>
      <c r="E99" s="240"/>
      <c r="F99" s="17">
        <v>91</v>
      </c>
      <c r="G99" s="138"/>
      <c r="H99" s="139"/>
      <c r="I99" s="140">
        <f t="shared" si="3"/>
        <v>0</v>
      </c>
      <c r="J99" s="138"/>
      <c r="K99" s="139"/>
      <c r="L99" s="140">
        <f t="shared" si="4"/>
        <v>0</v>
      </c>
    </row>
    <row r="100" spans="1:12" ht="12.75" customHeight="1">
      <c r="A100" s="241" t="s">
        <v>186</v>
      </c>
      <c r="B100" s="242"/>
      <c r="C100" s="242"/>
      <c r="D100" s="239"/>
      <c r="E100" s="240"/>
      <c r="F100" s="17">
        <v>92</v>
      </c>
      <c r="G100" s="141">
        <f>SUM(G101:G106)</f>
        <v>1816883663.3700001</v>
      </c>
      <c r="H100" s="142">
        <f>SUM(H101:H106)</f>
        <v>3807206248.41</v>
      </c>
      <c r="I100" s="140">
        <f t="shared" si="3"/>
        <v>5624089911.78</v>
      </c>
      <c r="J100" s="141">
        <f>SUM(J101:J106)</f>
        <v>1855979442.5399997</v>
      </c>
      <c r="K100" s="142">
        <f>SUM(K101:K106)</f>
        <v>3850258181.91</v>
      </c>
      <c r="L100" s="140">
        <f t="shared" si="4"/>
        <v>5706237624.45</v>
      </c>
    </row>
    <row r="101" spans="1:12" ht="12.75" customHeight="1">
      <c r="A101" s="238" t="s">
        <v>243</v>
      </c>
      <c r="B101" s="239"/>
      <c r="C101" s="239"/>
      <c r="D101" s="239"/>
      <c r="E101" s="240"/>
      <c r="F101" s="17">
        <v>93</v>
      </c>
      <c r="G101" s="138">
        <v>3614061.08</v>
      </c>
      <c r="H101" s="139">
        <v>967835435.08</v>
      </c>
      <c r="I101" s="140">
        <f t="shared" si="3"/>
        <v>971449496.1600001</v>
      </c>
      <c r="J101" s="138">
        <v>3360430.62</v>
      </c>
      <c r="K101" s="139">
        <v>946409516.74</v>
      </c>
      <c r="L101" s="140">
        <f t="shared" si="4"/>
        <v>949769947.36</v>
      </c>
    </row>
    <row r="102" spans="1:12" ht="12.75" customHeight="1">
      <c r="A102" s="238" t="s">
        <v>244</v>
      </c>
      <c r="B102" s="239"/>
      <c r="C102" s="239"/>
      <c r="D102" s="239"/>
      <c r="E102" s="240"/>
      <c r="F102" s="17">
        <v>94</v>
      </c>
      <c r="G102" s="138">
        <v>1770878195.39</v>
      </c>
      <c r="H102" s="139"/>
      <c r="I102" s="140">
        <f t="shared" si="3"/>
        <v>1770878195.39</v>
      </c>
      <c r="J102" s="138">
        <v>1816581911.34</v>
      </c>
      <c r="K102" s="139"/>
      <c r="L102" s="140">
        <f t="shared" si="4"/>
        <v>1816581911.34</v>
      </c>
    </row>
    <row r="103" spans="1:12" ht="12.75" customHeight="1">
      <c r="A103" s="238" t="s">
        <v>245</v>
      </c>
      <c r="B103" s="239"/>
      <c r="C103" s="239"/>
      <c r="D103" s="239"/>
      <c r="E103" s="240"/>
      <c r="F103" s="17">
        <v>95</v>
      </c>
      <c r="G103" s="138">
        <v>42391406.9</v>
      </c>
      <c r="H103" s="139">
        <v>2824613813.33</v>
      </c>
      <c r="I103" s="140">
        <f t="shared" si="3"/>
        <v>2867005220.23</v>
      </c>
      <c r="J103" s="138">
        <v>36037100.58</v>
      </c>
      <c r="K103" s="139">
        <v>2880421665.17</v>
      </c>
      <c r="L103" s="140">
        <f t="shared" si="4"/>
        <v>2916458765.75</v>
      </c>
    </row>
    <row r="104" spans="1:12" ht="19.5" customHeight="1">
      <c r="A104" s="238" t="s">
        <v>201</v>
      </c>
      <c r="B104" s="239"/>
      <c r="C104" s="239"/>
      <c r="D104" s="239"/>
      <c r="E104" s="240"/>
      <c r="F104" s="17">
        <v>96</v>
      </c>
      <c r="G104" s="138"/>
      <c r="H104" s="139"/>
      <c r="I104" s="140">
        <f t="shared" si="3"/>
        <v>0</v>
      </c>
      <c r="J104" s="138"/>
      <c r="K104" s="139"/>
      <c r="L104" s="140">
        <f t="shared" si="4"/>
        <v>0</v>
      </c>
    </row>
    <row r="105" spans="1:12" ht="12.75" customHeight="1">
      <c r="A105" s="238" t="s">
        <v>304</v>
      </c>
      <c r="B105" s="239"/>
      <c r="C105" s="239"/>
      <c r="D105" s="239"/>
      <c r="E105" s="240"/>
      <c r="F105" s="17">
        <v>97</v>
      </c>
      <c r="G105" s="138"/>
      <c r="H105" s="139"/>
      <c r="I105" s="140">
        <f t="shared" si="3"/>
        <v>0</v>
      </c>
      <c r="J105" s="138"/>
      <c r="K105" s="139"/>
      <c r="L105" s="140">
        <f t="shared" si="4"/>
        <v>0</v>
      </c>
    </row>
    <row r="106" spans="1:12" ht="12.75" customHeight="1">
      <c r="A106" s="238" t="s">
        <v>305</v>
      </c>
      <c r="B106" s="239"/>
      <c r="C106" s="239"/>
      <c r="D106" s="239"/>
      <c r="E106" s="240"/>
      <c r="F106" s="17">
        <v>98</v>
      </c>
      <c r="G106" s="138"/>
      <c r="H106" s="139">
        <v>14757000</v>
      </c>
      <c r="I106" s="140">
        <f t="shared" si="3"/>
        <v>14757000</v>
      </c>
      <c r="J106" s="138"/>
      <c r="K106" s="139">
        <v>23427000</v>
      </c>
      <c r="L106" s="140">
        <f t="shared" si="4"/>
        <v>23427000</v>
      </c>
    </row>
    <row r="107" spans="1:12" ht="33" customHeight="1">
      <c r="A107" s="241" t="s">
        <v>306</v>
      </c>
      <c r="B107" s="242"/>
      <c r="C107" s="242"/>
      <c r="D107" s="239"/>
      <c r="E107" s="240"/>
      <c r="F107" s="17">
        <v>99</v>
      </c>
      <c r="G107" s="138">
        <v>22374967</v>
      </c>
      <c r="H107" s="139"/>
      <c r="I107" s="140">
        <f t="shared" si="3"/>
        <v>22374967</v>
      </c>
      <c r="J107" s="138">
        <v>16320626.68</v>
      </c>
      <c r="K107" s="139"/>
      <c r="L107" s="140">
        <f t="shared" si="4"/>
        <v>16320626.68</v>
      </c>
    </row>
    <row r="108" spans="1:12" ht="12.75" customHeight="1">
      <c r="A108" s="241" t="s">
        <v>187</v>
      </c>
      <c r="B108" s="242"/>
      <c r="C108" s="242"/>
      <c r="D108" s="239"/>
      <c r="E108" s="240"/>
      <c r="F108" s="17">
        <v>100</v>
      </c>
      <c r="G108" s="141">
        <f>SUM(G109:G110)</f>
        <v>2537568</v>
      </c>
      <c r="H108" s="142">
        <f>SUM(H109:H110)</f>
        <v>78007964.15</v>
      </c>
      <c r="I108" s="140">
        <f t="shared" si="3"/>
        <v>80545532.15</v>
      </c>
      <c r="J108" s="141">
        <f>SUM(J109:J110)</f>
        <v>2443980</v>
      </c>
      <c r="K108" s="142">
        <f>SUM(K109:K110)</f>
        <v>80050105.34</v>
      </c>
      <c r="L108" s="140">
        <f t="shared" si="4"/>
        <v>82494085.34</v>
      </c>
    </row>
    <row r="109" spans="1:12" ht="12.75" customHeight="1">
      <c r="A109" s="238" t="s">
        <v>246</v>
      </c>
      <c r="B109" s="239"/>
      <c r="C109" s="239"/>
      <c r="D109" s="239"/>
      <c r="E109" s="240"/>
      <c r="F109" s="17">
        <v>101</v>
      </c>
      <c r="G109" s="138">
        <v>2537568</v>
      </c>
      <c r="H109" s="139">
        <v>76127583.36</v>
      </c>
      <c r="I109" s="140">
        <f t="shared" si="3"/>
        <v>78665151.36</v>
      </c>
      <c r="J109" s="138">
        <v>2443980</v>
      </c>
      <c r="K109" s="139">
        <v>78169724.55</v>
      </c>
      <c r="L109" s="140">
        <f t="shared" si="4"/>
        <v>80613704.55</v>
      </c>
    </row>
    <row r="110" spans="1:12" ht="12.75" customHeight="1">
      <c r="A110" s="238" t="s">
        <v>247</v>
      </c>
      <c r="B110" s="239"/>
      <c r="C110" s="239"/>
      <c r="D110" s="239"/>
      <c r="E110" s="240"/>
      <c r="F110" s="17">
        <v>102</v>
      </c>
      <c r="G110" s="138"/>
      <c r="H110" s="139">
        <v>1880380.79</v>
      </c>
      <c r="I110" s="140">
        <f t="shared" si="3"/>
        <v>1880380.79</v>
      </c>
      <c r="J110" s="138"/>
      <c r="K110" s="139">
        <v>1880380.79</v>
      </c>
      <c r="L110" s="140">
        <f t="shared" si="4"/>
        <v>1880380.79</v>
      </c>
    </row>
    <row r="111" spans="1:12" ht="12.75" customHeight="1">
      <c r="A111" s="241" t="s">
        <v>188</v>
      </c>
      <c r="B111" s="242"/>
      <c r="C111" s="242"/>
      <c r="D111" s="239"/>
      <c r="E111" s="240"/>
      <c r="F111" s="17">
        <v>103</v>
      </c>
      <c r="G111" s="141">
        <f>SUM(G112:G113)</f>
        <v>0</v>
      </c>
      <c r="H111" s="142">
        <f>SUM(H112:H113)</f>
        <v>125399230.96000001</v>
      </c>
      <c r="I111" s="140">
        <f t="shared" si="3"/>
        <v>125399230.96000001</v>
      </c>
      <c r="J111" s="141">
        <f>SUM(J112:J113)</f>
        <v>0</v>
      </c>
      <c r="K111" s="142">
        <f>SUM(K112:K113)</f>
        <v>128204749.66999999</v>
      </c>
      <c r="L111" s="140">
        <f t="shared" si="4"/>
        <v>128204749.66999999</v>
      </c>
    </row>
    <row r="112" spans="1:12" ht="12.75" customHeight="1">
      <c r="A112" s="238" t="s">
        <v>248</v>
      </c>
      <c r="B112" s="239"/>
      <c r="C112" s="239"/>
      <c r="D112" s="239"/>
      <c r="E112" s="240"/>
      <c r="F112" s="17">
        <v>104</v>
      </c>
      <c r="G112" s="138"/>
      <c r="H112" s="139">
        <v>123123051.81</v>
      </c>
      <c r="I112" s="140">
        <f t="shared" si="3"/>
        <v>123123051.81</v>
      </c>
      <c r="J112" s="138"/>
      <c r="K112" s="139">
        <v>121789319.32</v>
      </c>
      <c r="L112" s="140">
        <f t="shared" si="4"/>
        <v>121789319.32</v>
      </c>
    </row>
    <row r="113" spans="1:12" ht="12.75" customHeight="1">
      <c r="A113" s="238" t="s">
        <v>249</v>
      </c>
      <c r="B113" s="239"/>
      <c r="C113" s="239"/>
      <c r="D113" s="239"/>
      <c r="E113" s="240"/>
      <c r="F113" s="17">
        <v>105</v>
      </c>
      <c r="G113" s="138"/>
      <c r="H113" s="139">
        <v>2276179.15</v>
      </c>
      <c r="I113" s="140">
        <f t="shared" si="3"/>
        <v>2276179.15</v>
      </c>
      <c r="J113" s="138"/>
      <c r="K113" s="139">
        <v>6415430.35</v>
      </c>
      <c r="L113" s="140">
        <f t="shared" si="4"/>
        <v>6415430.35</v>
      </c>
    </row>
    <row r="114" spans="1:12" ht="12.75" customHeight="1">
      <c r="A114" s="241" t="s">
        <v>307</v>
      </c>
      <c r="B114" s="242"/>
      <c r="C114" s="242"/>
      <c r="D114" s="239"/>
      <c r="E114" s="240"/>
      <c r="F114" s="17">
        <v>106</v>
      </c>
      <c r="G114" s="138"/>
      <c r="H114" s="139"/>
      <c r="I114" s="140">
        <f t="shared" si="3"/>
        <v>0</v>
      </c>
      <c r="J114" s="138"/>
      <c r="K114" s="139"/>
      <c r="L114" s="140">
        <f t="shared" si="4"/>
        <v>0</v>
      </c>
    </row>
    <row r="115" spans="1:12" ht="12.75" customHeight="1">
      <c r="A115" s="241" t="s">
        <v>189</v>
      </c>
      <c r="B115" s="242"/>
      <c r="C115" s="242"/>
      <c r="D115" s="239"/>
      <c r="E115" s="240"/>
      <c r="F115" s="17">
        <v>107</v>
      </c>
      <c r="G115" s="141">
        <f>SUM(G116:G118)</f>
        <v>0</v>
      </c>
      <c r="H115" s="142">
        <f>SUM(H116:H118)</f>
        <v>149703.72</v>
      </c>
      <c r="I115" s="140">
        <f t="shared" si="3"/>
        <v>149703.72</v>
      </c>
      <c r="J115" s="141">
        <f>SUM(J116:J118)</f>
        <v>0</v>
      </c>
      <c r="K115" s="142">
        <f>SUM(K116:K118)</f>
        <v>105192.95</v>
      </c>
      <c r="L115" s="140">
        <f t="shared" si="4"/>
        <v>105192.95</v>
      </c>
    </row>
    <row r="116" spans="1:12" ht="12.75" customHeight="1">
      <c r="A116" s="238" t="s">
        <v>231</v>
      </c>
      <c r="B116" s="239"/>
      <c r="C116" s="239"/>
      <c r="D116" s="239"/>
      <c r="E116" s="240"/>
      <c r="F116" s="17">
        <v>108</v>
      </c>
      <c r="G116" s="138"/>
      <c r="H116" s="139">
        <v>149703.72</v>
      </c>
      <c r="I116" s="140">
        <f t="shared" si="3"/>
        <v>149703.72</v>
      </c>
      <c r="J116" s="138"/>
      <c r="K116" s="139">
        <v>105192.95</v>
      </c>
      <c r="L116" s="140">
        <f t="shared" si="4"/>
        <v>105192.95</v>
      </c>
    </row>
    <row r="117" spans="1:12" ht="12.75" customHeight="1">
      <c r="A117" s="238" t="s">
        <v>232</v>
      </c>
      <c r="B117" s="239"/>
      <c r="C117" s="239"/>
      <c r="D117" s="239"/>
      <c r="E117" s="240"/>
      <c r="F117" s="17">
        <v>109</v>
      </c>
      <c r="G117" s="138"/>
      <c r="H117" s="139"/>
      <c r="I117" s="140">
        <f t="shared" si="3"/>
        <v>0</v>
      </c>
      <c r="J117" s="138"/>
      <c r="K117" s="139"/>
      <c r="L117" s="140">
        <f t="shared" si="4"/>
        <v>0</v>
      </c>
    </row>
    <row r="118" spans="1:12" ht="12.75" customHeight="1">
      <c r="A118" s="238" t="s">
        <v>233</v>
      </c>
      <c r="B118" s="239"/>
      <c r="C118" s="239"/>
      <c r="D118" s="239"/>
      <c r="E118" s="240"/>
      <c r="F118" s="17">
        <v>110</v>
      </c>
      <c r="G118" s="138"/>
      <c r="H118" s="139"/>
      <c r="I118" s="140">
        <f t="shared" si="3"/>
        <v>0</v>
      </c>
      <c r="J118" s="138"/>
      <c r="K118" s="139"/>
      <c r="L118" s="140">
        <f t="shared" si="4"/>
        <v>0</v>
      </c>
    </row>
    <row r="119" spans="1:12" ht="12.75" customHeight="1">
      <c r="A119" s="241" t="s">
        <v>190</v>
      </c>
      <c r="B119" s="242"/>
      <c r="C119" s="242"/>
      <c r="D119" s="239"/>
      <c r="E119" s="240"/>
      <c r="F119" s="17">
        <v>111</v>
      </c>
      <c r="G119" s="141">
        <f>SUM(G120:G123)</f>
        <v>15379752.459999999</v>
      </c>
      <c r="H119" s="142">
        <f>SUM(H120:H123)</f>
        <v>185634644.19</v>
      </c>
      <c r="I119" s="140">
        <f t="shared" si="3"/>
        <v>201014396.65</v>
      </c>
      <c r="J119" s="141">
        <f>SUM(J120:J123)</f>
        <v>1258485.8499999999</v>
      </c>
      <c r="K119" s="142">
        <f>SUM(K120:K123)</f>
        <v>189444059.62</v>
      </c>
      <c r="L119" s="140">
        <f t="shared" si="4"/>
        <v>190702545.47</v>
      </c>
    </row>
    <row r="120" spans="1:12" ht="12.75" customHeight="1">
      <c r="A120" s="238" t="s">
        <v>234</v>
      </c>
      <c r="B120" s="239"/>
      <c r="C120" s="239"/>
      <c r="D120" s="239"/>
      <c r="E120" s="240"/>
      <c r="F120" s="17">
        <v>112</v>
      </c>
      <c r="G120" s="138">
        <v>248555.95</v>
      </c>
      <c r="H120" s="139">
        <v>98448932.31</v>
      </c>
      <c r="I120" s="140">
        <f t="shared" si="3"/>
        <v>98697488.26</v>
      </c>
      <c r="J120" s="138">
        <v>1223389.39</v>
      </c>
      <c r="K120" s="139">
        <v>96882453.51</v>
      </c>
      <c r="L120" s="140">
        <f t="shared" si="4"/>
        <v>98105842.9</v>
      </c>
    </row>
    <row r="121" spans="1:12" ht="12.75" customHeight="1">
      <c r="A121" s="238" t="s">
        <v>235</v>
      </c>
      <c r="B121" s="239"/>
      <c r="C121" s="239"/>
      <c r="D121" s="239"/>
      <c r="E121" s="240"/>
      <c r="F121" s="17">
        <v>113</v>
      </c>
      <c r="G121" s="138">
        <v>1664.66</v>
      </c>
      <c r="H121" s="139">
        <v>8805514.4</v>
      </c>
      <c r="I121" s="140">
        <f t="shared" si="3"/>
        <v>8807179.06</v>
      </c>
      <c r="J121" s="138">
        <v>1693.02</v>
      </c>
      <c r="K121" s="139">
        <v>5602704.23</v>
      </c>
      <c r="L121" s="140">
        <f t="shared" si="4"/>
        <v>5604397.25</v>
      </c>
    </row>
    <row r="122" spans="1:12" ht="12.75" customHeight="1">
      <c r="A122" s="238" t="s">
        <v>236</v>
      </c>
      <c r="B122" s="239"/>
      <c r="C122" s="239"/>
      <c r="D122" s="239"/>
      <c r="E122" s="240"/>
      <c r="F122" s="17">
        <v>114</v>
      </c>
      <c r="G122" s="138"/>
      <c r="H122" s="139"/>
      <c r="I122" s="140">
        <f t="shared" si="3"/>
        <v>0</v>
      </c>
      <c r="J122" s="138"/>
      <c r="K122" s="139"/>
      <c r="L122" s="140">
        <f t="shared" si="4"/>
        <v>0</v>
      </c>
    </row>
    <row r="123" spans="1:12" ht="12.75" customHeight="1">
      <c r="A123" s="238" t="s">
        <v>237</v>
      </c>
      <c r="B123" s="239"/>
      <c r="C123" s="239"/>
      <c r="D123" s="239"/>
      <c r="E123" s="240"/>
      <c r="F123" s="17">
        <v>115</v>
      </c>
      <c r="G123" s="138">
        <v>15129531.85</v>
      </c>
      <c r="H123" s="139">
        <v>78380197.48</v>
      </c>
      <c r="I123" s="140">
        <f t="shared" si="3"/>
        <v>93509729.33</v>
      </c>
      <c r="J123" s="138">
        <v>33403.44</v>
      </c>
      <c r="K123" s="139">
        <v>86958901.88</v>
      </c>
      <c r="L123" s="140">
        <f t="shared" si="4"/>
        <v>86992305.32</v>
      </c>
    </row>
    <row r="124" spans="1:12" ht="26.25" customHeight="1">
      <c r="A124" s="241" t="s">
        <v>191</v>
      </c>
      <c r="B124" s="242"/>
      <c r="C124" s="242"/>
      <c r="D124" s="239"/>
      <c r="E124" s="240"/>
      <c r="F124" s="17">
        <v>116</v>
      </c>
      <c r="G124" s="141">
        <f>SUM(G125:G126)</f>
        <v>41980536.58</v>
      </c>
      <c r="H124" s="142">
        <f>SUM(H125:H126)</f>
        <v>11742480.89</v>
      </c>
      <c r="I124" s="140">
        <f t="shared" si="3"/>
        <v>53723017.47</v>
      </c>
      <c r="J124" s="141">
        <f>SUM(J125:J126)</f>
        <v>20929.08</v>
      </c>
      <c r="K124" s="142">
        <f>SUM(K125:K126)</f>
        <v>34581470.9</v>
      </c>
      <c r="L124" s="140">
        <f t="shared" si="4"/>
        <v>34602399.98</v>
      </c>
    </row>
    <row r="125" spans="1:12" ht="12.75" customHeight="1">
      <c r="A125" s="238" t="s">
        <v>238</v>
      </c>
      <c r="B125" s="239"/>
      <c r="C125" s="239"/>
      <c r="D125" s="239"/>
      <c r="E125" s="240"/>
      <c r="F125" s="17">
        <v>117</v>
      </c>
      <c r="G125" s="138"/>
      <c r="H125" s="139"/>
      <c r="I125" s="140">
        <f t="shared" si="3"/>
        <v>0</v>
      </c>
      <c r="J125" s="138"/>
      <c r="K125" s="139"/>
      <c r="L125" s="140">
        <f t="shared" si="4"/>
        <v>0</v>
      </c>
    </row>
    <row r="126" spans="1:12" ht="12.75" customHeight="1">
      <c r="A126" s="238" t="s">
        <v>239</v>
      </c>
      <c r="B126" s="239"/>
      <c r="C126" s="239"/>
      <c r="D126" s="239"/>
      <c r="E126" s="240"/>
      <c r="F126" s="17">
        <v>118</v>
      </c>
      <c r="G126" s="138">
        <v>41980536.58</v>
      </c>
      <c r="H126" s="139">
        <v>11742480.89</v>
      </c>
      <c r="I126" s="140">
        <f t="shared" si="3"/>
        <v>53723017.47</v>
      </c>
      <c r="J126" s="138">
        <v>20929.08</v>
      </c>
      <c r="K126" s="139">
        <v>34581470.9</v>
      </c>
      <c r="L126" s="140">
        <f t="shared" si="4"/>
        <v>34602399.98</v>
      </c>
    </row>
    <row r="127" spans="1:12" ht="12.75" customHeight="1">
      <c r="A127" s="241" t="s">
        <v>192</v>
      </c>
      <c r="B127" s="242"/>
      <c r="C127" s="242"/>
      <c r="D127" s="239"/>
      <c r="E127" s="240"/>
      <c r="F127" s="17">
        <v>119</v>
      </c>
      <c r="G127" s="141">
        <f>G79+G99+G100+G107+G108+G111+G114+G115+G119+G124</f>
        <v>2037490274.8200002</v>
      </c>
      <c r="H127" s="142">
        <f>H79+H99+H100+H107+H108+H111+H114+H115+H119+H124</f>
        <v>5722999604.2</v>
      </c>
      <c r="I127" s="140">
        <f t="shared" si="3"/>
        <v>7760489879.02</v>
      </c>
      <c r="J127" s="141">
        <f>J79+J99+J100+J107+J108+J111+J114+J115+J119+J124</f>
        <v>1991611542.9099996</v>
      </c>
      <c r="K127" s="142">
        <f>K79+K99+K100+K107+K108+K111+K114+K115+K119+K124</f>
        <v>5808141817.449999</v>
      </c>
      <c r="L127" s="140">
        <f t="shared" si="4"/>
        <v>7799753360.359999</v>
      </c>
    </row>
    <row r="128" spans="1:12" ht="12.75" customHeight="1">
      <c r="A128" s="243" t="s">
        <v>35</v>
      </c>
      <c r="B128" s="244"/>
      <c r="C128" s="244"/>
      <c r="D128" s="245"/>
      <c r="E128" s="259"/>
      <c r="F128" s="19">
        <v>120</v>
      </c>
      <c r="G128" s="150"/>
      <c r="H128" s="151">
        <v>646551949.21</v>
      </c>
      <c r="I128" s="147">
        <f t="shared" si="3"/>
        <v>646551949.21</v>
      </c>
      <c r="J128" s="150"/>
      <c r="K128" s="151">
        <v>670302250.02</v>
      </c>
      <c r="L128" s="147">
        <f t="shared" si="4"/>
        <v>670302250.02</v>
      </c>
    </row>
    <row r="129" spans="1:12" ht="12.75">
      <c r="A129" s="250" t="s">
        <v>57</v>
      </c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2"/>
    </row>
    <row r="130" spans="1:12" ht="12.75" customHeight="1">
      <c r="A130" s="226" t="s">
        <v>58</v>
      </c>
      <c r="B130" s="228"/>
      <c r="C130" s="228"/>
      <c r="D130" s="228"/>
      <c r="E130" s="228"/>
      <c r="F130" s="16">
        <v>121</v>
      </c>
      <c r="G130" s="14">
        <f>SUM(G131:G132)</f>
        <v>0</v>
      </c>
      <c r="H130" s="15">
        <f>SUM(H131:H132)</f>
        <v>0</v>
      </c>
      <c r="I130" s="11">
        <f>G130+H130</f>
        <v>0</v>
      </c>
      <c r="J130" s="14">
        <f>SUM(J131:J132)</f>
        <v>0</v>
      </c>
      <c r="K130" s="15">
        <f>SUM(K131:K132)</f>
        <v>0</v>
      </c>
      <c r="L130" s="11">
        <f>J130+K130</f>
        <v>0</v>
      </c>
    </row>
    <row r="131" spans="1:12" ht="12.75" customHeight="1">
      <c r="A131" s="253" t="s">
        <v>101</v>
      </c>
      <c r="B131" s="254"/>
      <c r="C131" s="254"/>
      <c r="D131" s="254"/>
      <c r="E131" s="255"/>
      <c r="F131" s="17">
        <v>122</v>
      </c>
      <c r="G131" s="7"/>
      <c r="H131" s="8"/>
      <c r="I131" s="12">
        <f>G131+H131</f>
        <v>0</v>
      </c>
      <c r="J131" s="7"/>
      <c r="K131" s="152"/>
      <c r="L131" s="12">
        <f>J131+K131</f>
        <v>0</v>
      </c>
    </row>
    <row r="132" spans="1:12" ht="12.75" customHeight="1">
      <c r="A132" s="256" t="s">
        <v>102</v>
      </c>
      <c r="B132" s="257"/>
      <c r="C132" s="257"/>
      <c r="D132" s="257"/>
      <c r="E132" s="258"/>
      <c r="F132" s="18">
        <v>123</v>
      </c>
      <c r="G132" s="9"/>
      <c r="H132" s="10"/>
      <c r="I132" s="13">
        <f>G132+H132</f>
        <v>0</v>
      </c>
      <c r="J132" s="9"/>
      <c r="K132" s="10"/>
      <c r="L132" s="13">
        <f>J132+K132</f>
        <v>0</v>
      </c>
    </row>
    <row r="133" spans="1:12" ht="12.75">
      <c r="A133" s="36" t="s">
        <v>103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05:E105"/>
    <mergeCell ref="A106:E106"/>
    <mergeCell ref="A107:E107"/>
    <mergeCell ref="A108:E108"/>
    <mergeCell ref="A109:E109"/>
    <mergeCell ref="A110:E110"/>
    <mergeCell ref="A95:E95"/>
    <mergeCell ref="A96:E96"/>
    <mergeCell ref="A97:E97"/>
    <mergeCell ref="A98:E98"/>
    <mergeCell ref="A111:E111"/>
    <mergeCell ref="A112:E112"/>
    <mergeCell ref="A101:E101"/>
    <mergeCell ref="A102:E102"/>
    <mergeCell ref="A103:E103"/>
    <mergeCell ref="A104:E104"/>
    <mergeCell ref="A85:E85"/>
    <mergeCell ref="A86:E86"/>
    <mergeCell ref="A99:E99"/>
    <mergeCell ref="A100:E100"/>
    <mergeCell ref="A89:E89"/>
    <mergeCell ref="A90:E90"/>
    <mergeCell ref="A91:E91"/>
    <mergeCell ref="A92:E92"/>
    <mergeCell ref="A93:E93"/>
    <mergeCell ref="A94:E94"/>
    <mergeCell ref="A87:E87"/>
    <mergeCell ref="A88:E88"/>
    <mergeCell ref="A77:E77"/>
    <mergeCell ref="A78:L78"/>
    <mergeCell ref="A79:E79"/>
    <mergeCell ref="A80:E80"/>
    <mergeCell ref="A81:E81"/>
    <mergeCell ref="A82:E82"/>
    <mergeCell ref="A83:E83"/>
    <mergeCell ref="A84:E84"/>
    <mergeCell ref="A69:E69"/>
    <mergeCell ref="A70:E70"/>
    <mergeCell ref="A71:E71"/>
    <mergeCell ref="A72:E72"/>
    <mergeCell ref="A73:E73"/>
    <mergeCell ref="A74:E74"/>
    <mergeCell ref="A59:E59"/>
    <mergeCell ref="A60:E60"/>
    <mergeCell ref="A61:E61"/>
    <mergeCell ref="A62:E62"/>
    <mergeCell ref="A75:E75"/>
    <mergeCell ref="A76:E76"/>
    <mergeCell ref="A65:E65"/>
    <mergeCell ref="A66:E66"/>
    <mergeCell ref="A67:E67"/>
    <mergeCell ref="A68:E68"/>
    <mergeCell ref="A49:E49"/>
    <mergeCell ref="A50:E50"/>
    <mergeCell ref="A63:E63"/>
    <mergeCell ref="A64:E64"/>
    <mergeCell ref="A53:E53"/>
    <mergeCell ref="A54:E54"/>
    <mergeCell ref="A55:E55"/>
    <mergeCell ref="A56:E56"/>
    <mergeCell ref="A57:E57"/>
    <mergeCell ref="A58:E58"/>
    <mergeCell ref="A51:E51"/>
    <mergeCell ref="A52:E52"/>
    <mergeCell ref="A41:E41"/>
    <mergeCell ref="A42:E42"/>
    <mergeCell ref="A43:E43"/>
    <mergeCell ref="A44:E44"/>
    <mergeCell ref="A45:E45"/>
    <mergeCell ref="A46:E46"/>
    <mergeCell ref="A47:E47"/>
    <mergeCell ref="A48:E48"/>
    <mergeCell ref="A40:E40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22:E22"/>
    <mergeCell ref="A23:E23"/>
    <mergeCell ref="A24:E24"/>
    <mergeCell ref="A25:E25"/>
    <mergeCell ref="A26:E26"/>
    <mergeCell ref="A39:E39"/>
    <mergeCell ref="A38:E38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7:L7"/>
    <mergeCell ref="A8:E8"/>
    <mergeCell ref="A4:E5"/>
    <mergeCell ref="F4:F5"/>
    <mergeCell ref="G4:I4"/>
    <mergeCell ref="A16:E16"/>
    <mergeCell ref="A9:E9"/>
    <mergeCell ref="A10:E10"/>
    <mergeCell ref="A11:E11"/>
    <mergeCell ref="A12:E12"/>
    <mergeCell ref="A1:K1"/>
    <mergeCell ref="A2:K2"/>
    <mergeCell ref="J4:L4"/>
    <mergeCell ref="A6:E6"/>
    <mergeCell ref="K3:L3"/>
    <mergeCell ref="F3:G3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I8 L18 I53 I79:I80 I108 I130" formula="1"/>
    <ignoredError sqref="I9:I30 I33:I35 I36:I51 I54:I77 I81:I100 I101:I106 I109:I128" formula="1" formulaRange="1"/>
    <ignoredError sqref="I31:I32 I52 I107 G100:H100 J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J93" sqref="J93"/>
    </sheetView>
  </sheetViews>
  <sheetFormatPr defaultColWidth="9.140625" defaultRowHeight="12.75"/>
  <sheetData>
    <row r="1" spans="1:12" ht="15.75">
      <c r="A1" s="260" t="s">
        <v>210</v>
      </c>
      <c r="B1" s="261"/>
      <c r="C1" s="261"/>
      <c r="D1" s="261"/>
      <c r="E1" s="261"/>
      <c r="F1" s="261"/>
      <c r="G1" s="261"/>
      <c r="H1" s="262"/>
      <c r="I1" s="262"/>
      <c r="J1" s="263"/>
      <c r="K1" s="37"/>
      <c r="L1" s="38"/>
    </row>
    <row r="2" spans="1:12" ht="12.75">
      <c r="A2" s="214" t="s">
        <v>400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2.75">
      <c r="A3" s="39"/>
      <c r="B3" s="40"/>
      <c r="C3" s="40"/>
      <c r="D3" s="110"/>
      <c r="E3" s="110"/>
      <c r="F3" s="110"/>
      <c r="G3" s="110"/>
      <c r="H3" s="110"/>
      <c r="I3" s="20"/>
      <c r="J3" s="20"/>
      <c r="K3" s="264" t="s">
        <v>61</v>
      </c>
      <c r="L3" s="264"/>
    </row>
    <row r="4" spans="1:12" ht="12.75" customHeight="1">
      <c r="A4" s="230" t="s">
        <v>2</v>
      </c>
      <c r="B4" s="231"/>
      <c r="C4" s="231"/>
      <c r="D4" s="231"/>
      <c r="E4" s="232"/>
      <c r="F4" s="236" t="s">
        <v>229</v>
      </c>
      <c r="G4" s="216" t="s">
        <v>261</v>
      </c>
      <c r="H4" s="217"/>
      <c r="I4" s="218"/>
      <c r="J4" s="216" t="s">
        <v>262</v>
      </c>
      <c r="K4" s="217"/>
      <c r="L4" s="218"/>
    </row>
    <row r="5" spans="1:12" ht="13.5" thickBot="1">
      <c r="A5" s="233"/>
      <c r="B5" s="234"/>
      <c r="C5" s="234"/>
      <c r="D5" s="234"/>
      <c r="E5" s="235"/>
      <c r="F5" s="237"/>
      <c r="G5" s="29" t="s">
        <v>370</v>
      </c>
      <c r="H5" s="30" t="s">
        <v>371</v>
      </c>
      <c r="I5" s="31" t="s">
        <v>372</v>
      </c>
      <c r="J5" s="29" t="s">
        <v>370</v>
      </c>
      <c r="K5" s="30" t="s">
        <v>371</v>
      </c>
      <c r="L5" s="31" t="s">
        <v>372</v>
      </c>
    </row>
    <row r="6" spans="1:12" ht="12.75">
      <c r="A6" s="219">
        <v>1</v>
      </c>
      <c r="B6" s="220"/>
      <c r="C6" s="220"/>
      <c r="D6" s="220"/>
      <c r="E6" s="221"/>
      <c r="F6" s="32">
        <v>2</v>
      </c>
      <c r="G6" s="33">
        <v>3</v>
      </c>
      <c r="H6" s="34">
        <v>4</v>
      </c>
      <c r="I6" s="35" t="s">
        <v>59</v>
      </c>
      <c r="J6" s="33">
        <v>6</v>
      </c>
      <c r="K6" s="34">
        <v>7</v>
      </c>
      <c r="L6" s="35" t="s">
        <v>60</v>
      </c>
    </row>
    <row r="7" spans="1:12" ht="12.75" customHeight="1">
      <c r="A7" s="268" t="s">
        <v>104</v>
      </c>
      <c r="B7" s="269"/>
      <c r="C7" s="269"/>
      <c r="D7" s="269"/>
      <c r="E7" s="270"/>
      <c r="F7" s="16">
        <v>124</v>
      </c>
      <c r="G7" s="135">
        <f>SUM(G8:G15)</f>
        <v>345294633.09</v>
      </c>
      <c r="H7" s="136">
        <f>SUM(H8:H15)</f>
        <v>2122001013.7099998</v>
      </c>
      <c r="I7" s="137">
        <f>G7+H7</f>
        <v>2467295646.7999997</v>
      </c>
      <c r="J7" s="135">
        <f>SUM(J8:J15)</f>
        <v>341703274.01</v>
      </c>
      <c r="K7" s="136">
        <f>SUM(K8:K15)</f>
        <v>1988004618.82</v>
      </c>
      <c r="L7" s="137">
        <f>J7+K7</f>
        <v>2329707892.83</v>
      </c>
    </row>
    <row r="8" spans="1:12" ht="12.75" customHeight="1">
      <c r="A8" s="265" t="s">
        <v>202</v>
      </c>
      <c r="B8" s="266"/>
      <c r="C8" s="266"/>
      <c r="D8" s="266"/>
      <c r="E8" s="267"/>
      <c r="F8" s="17">
        <v>125</v>
      </c>
      <c r="G8" s="138">
        <v>345214595.68</v>
      </c>
      <c r="H8" s="139">
        <v>2550202297.35</v>
      </c>
      <c r="I8" s="140">
        <f aca="true" t="shared" si="0" ref="I8:I71">G8+H8</f>
        <v>2895416893.0299997</v>
      </c>
      <c r="J8" s="138">
        <v>341732077.97</v>
      </c>
      <c r="K8" s="139">
        <v>2447128712.07</v>
      </c>
      <c r="L8" s="140">
        <f aca="true" t="shared" si="1" ref="L8:L71">J8+K8</f>
        <v>2788860790.04</v>
      </c>
    </row>
    <row r="9" spans="1:12" ht="12.75" customHeight="1">
      <c r="A9" s="265" t="s">
        <v>203</v>
      </c>
      <c r="B9" s="266"/>
      <c r="C9" s="266"/>
      <c r="D9" s="266"/>
      <c r="E9" s="267"/>
      <c r="F9" s="17">
        <v>126</v>
      </c>
      <c r="G9" s="138"/>
      <c r="H9" s="139">
        <v>4574802</v>
      </c>
      <c r="I9" s="140">
        <f t="shared" si="0"/>
        <v>4574802</v>
      </c>
      <c r="J9" s="138"/>
      <c r="K9" s="139">
        <v>3920226.2</v>
      </c>
      <c r="L9" s="140">
        <f t="shared" si="1"/>
        <v>3920226.2</v>
      </c>
    </row>
    <row r="10" spans="1:12" ht="25.5" customHeight="1">
      <c r="A10" s="265" t="s">
        <v>204</v>
      </c>
      <c r="B10" s="266"/>
      <c r="C10" s="266"/>
      <c r="D10" s="266"/>
      <c r="E10" s="267"/>
      <c r="F10" s="17">
        <v>127</v>
      </c>
      <c r="G10" s="138"/>
      <c r="H10" s="139">
        <v>-50290476.11</v>
      </c>
      <c r="I10" s="140">
        <f t="shared" si="0"/>
        <v>-50290476.11</v>
      </c>
      <c r="J10" s="138"/>
      <c r="K10" s="139">
        <v>-66048930.08</v>
      </c>
      <c r="L10" s="140">
        <f t="shared" si="1"/>
        <v>-66048930.08</v>
      </c>
    </row>
    <row r="11" spans="1:12" ht="12.75" customHeight="1">
      <c r="A11" s="265" t="s">
        <v>205</v>
      </c>
      <c r="B11" s="266"/>
      <c r="C11" s="266"/>
      <c r="D11" s="266"/>
      <c r="E11" s="267"/>
      <c r="F11" s="17">
        <v>128</v>
      </c>
      <c r="G11" s="138">
        <v>-6858.86</v>
      </c>
      <c r="H11" s="139">
        <v>-454681019.24</v>
      </c>
      <c r="I11" s="140">
        <f t="shared" si="0"/>
        <v>-454687878.1</v>
      </c>
      <c r="J11" s="138">
        <v>-282572.45</v>
      </c>
      <c r="K11" s="139">
        <v>-406688731.63</v>
      </c>
      <c r="L11" s="140">
        <f t="shared" si="1"/>
        <v>-406971304.08</v>
      </c>
    </row>
    <row r="12" spans="1:12" ht="12.75" customHeight="1">
      <c r="A12" s="265" t="s">
        <v>206</v>
      </c>
      <c r="B12" s="266"/>
      <c r="C12" s="266"/>
      <c r="D12" s="266"/>
      <c r="E12" s="267"/>
      <c r="F12" s="17">
        <v>129</v>
      </c>
      <c r="G12" s="138"/>
      <c r="H12" s="139">
        <v>-5094468.75</v>
      </c>
      <c r="I12" s="140">
        <f t="shared" si="0"/>
        <v>-5094468.75</v>
      </c>
      <c r="J12" s="138"/>
      <c r="K12" s="139">
        <v>-4304246.8</v>
      </c>
      <c r="L12" s="140">
        <f t="shared" si="1"/>
        <v>-4304246.8</v>
      </c>
    </row>
    <row r="13" spans="1:12" ht="12.75" customHeight="1">
      <c r="A13" s="265" t="s">
        <v>207</v>
      </c>
      <c r="B13" s="266"/>
      <c r="C13" s="266"/>
      <c r="D13" s="266"/>
      <c r="E13" s="267"/>
      <c r="F13" s="17">
        <v>130</v>
      </c>
      <c r="G13" s="138">
        <v>86896.27</v>
      </c>
      <c r="H13" s="139">
        <v>81020103.19</v>
      </c>
      <c r="I13" s="140">
        <f t="shared" si="0"/>
        <v>81106999.46</v>
      </c>
      <c r="J13" s="138">
        <v>253630.46</v>
      </c>
      <c r="K13" s="139">
        <v>21425918.34</v>
      </c>
      <c r="L13" s="140">
        <f t="shared" si="1"/>
        <v>21679548.8</v>
      </c>
    </row>
    <row r="14" spans="1:12" ht="12.75" customHeight="1">
      <c r="A14" s="265" t="s">
        <v>208</v>
      </c>
      <c r="B14" s="266"/>
      <c r="C14" s="266"/>
      <c r="D14" s="266"/>
      <c r="E14" s="267"/>
      <c r="F14" s="17">
        <v>131</v>
      </c>
      <c r="G14" s="138"/>
      <c r="H14" s="139">
        <v>-3730224.73</v>
      </c>
      <c r="I14" s="140">
        <f t="shared" si="0"/>
        <v>-3730224.73</v>
      </c>
      <c r="J14" s="138">
        <v>138.03</v>
      </c>
      <c r="K14" s="139">
        <v>-7428329.28</v>
      </c>
      <c r="L14" s="140">
        <f t="shared" si="1"/>
        <v>-7428191.25</v>
      </c>
    </row>
    <row r="15" spans="1:12" ht="12.75" customHeight="1">
      <c r="A15" s="265" t="s">
        <v>250</v>
      </c>
      <c r="B15" s="266"/>
      <c r="C15" s="266"/>
      <c r="D15" s="266"/>
      <c r="E15" s="267"/>
      <c r="F15" s="17">
        <v>132</v>
      </c>
      <c r="G15" s="138"/>
      <c r="H15" s="139"/>
      <c r="I15" s="140">
        <f t="shared" si="0"/>
        <v>0</v>
      </c>
      <c r="J15" s="138"/>
      <c r="K15" s="139"/>
      <c r="L15" s="140">
        <f t="shared" si="1"/>
        <v>0</v>
      </c>
    </row>
    <row r="16" spans="1:12" ht="24.75" customHeight="1">
      <c r="A16" s="253" t="s">
        <v>105</v>
      </c>
      <c r="B16" s="266"/>
      <c r="C16" s="266"/>
      <c r="D16" s="266"/>
      <c r="E16" s="267"/>
      <c r="F16" s="17">
        <v>133</v>
      </c>
      <c r="G16" s="141">
        <f>G17+G18+G22+G23+G24+G28+G29</f>
        <v>131695326.7</v>
      </c>
      <c r="H16" s="142">
        <f>H17+H18+H22+H23+H24+H28+H29</f>
        <v>202758803.38</v>
      </c>
      <c r="I16" s="140">
        <f t="shared" si="0"/>
        <v>334454130.08</v>
      </c>
      <c r="J16" s="141">
        <f>J17+J18+J22+J23+J24+J28+J29</f>
        <v>125955184.15</v>
      </c>
      <c r="K16" s="142">
        <f>K17+K18+K22+K23+K24+K28+K29</f>
        <v>304785234.03</v>
      </c>
      <c r="L16" s="140">
        <f t="shared" si="1"/>
        <v>430740418.17999995</v>
      </c>
    </row>
    <row r="17" spans="1:12" ht="19.5" customHeight="1">
      <c r="A17" s="265" t="s">
        <v>227</v>
      </c>
      <c r="B17" s="266"/>
      <c r="C17" s="266"/>
      <c r="D17" s="266"/>
      <c r="E17" s="267"/>
      <c r="F17" s="17">
        <v>134</v>
      </c>
      <c r="G17" s="138">
        <v>1483480</v>
      </c>
      <c r="H17" s="139">
        <v>30239639.93</v>
      </c>
      <c r="I17" s="140">
        <f t="shared" si="0"/>
        <v>31723119.93</v>
      </c>
      <c r="J17" s="138"/>
      <c r="K17" s="139">
        <v>34558009</v>
      </c>
      <c r="L17" s="140">
        <f t="shared" si="1"/>
        <v>34558009</v>
      </c>
    </row>
    <row r="18" spans="1:12" ht="26.25" customHeight="1">
      <c r="A18" s="265" t="s">
        <v>211</v>
      </c>
      <c r="B18" s="266"/>
      <c r="C18" s="266"/>
      <c r="D18" s="266"/>
      <c r="E18" s="267"/>
      <c r="F18" s="17">
        <v>135</v>
      </c>
      <c r="G18" s="141">
        <f>SUM(G19:G21)</f>
        <v>0</v>
      </c>
      <c r="H18" s="142">
        <f>SUM(H19:H21)</f>
        <v>11945802.15</v>
      </c>
      <c r="I18" s="140">
        <f t="shared" si="0"/>
        <v>11945802.15</v>
      </c>
      <c r="J18" s="141">
        <f>SUM(J19:J21)</f>
        <v>0</v>
      </c>
      <c r="K18" s="142">
        <f>SUM(K19:K21)</f>
        <v>62583072.35</v>
      </c>
      <c r="L18" s="140">
        <f t="shared" si="1"/>
        <v>62583072.35</v>
      </c>
    </row>
    <row r="19" spans="1:12" ht="12.75" customHeight="1">
      <c r="A19" s="265" t="s">
        <v>251</v>
      </c>
      <c r="B19" s="266"/>
      <c r="C19" s="266"/>
      <c r="D19" s="266"/>
      <c r="E19" s="267"/>
      <c r="F19" s="17">
        <v>136</v>
      </c>
      <c r="G19" s="138"/>
      <c r="H19" s="139">
        <v>6375613.12</v>
      </c>
      <c r="I19" s="140">
        <f t="shared" si="0"/>
        <v>6375613.12</v>
      </c>
      <c r="J19" s="138"/>
      <c r="K19" s="139">
        <v>6831290.17</v>
      </c>
      <c r="L19" s="140">
        <f t="shared" si="1"/>
        <v>6831290.17</v>
      </c>
    </row>
    <row r="20" spans="1:12" ht="24" customHeight="1">
      <c r="A20" s="265" t="s">
        <v>56</v>
      </c>
      <c r="B20" s="266"/>
      <c r="C20" s="266"/>
      <c r="D20" s="266"/>
      <c r="E20" s="267"/>
      <c r="F20" s="17">
        <v>137</v>
      </c>
      <c r="G20" s="138"/>
      <c r="H20" s="139">
        <v>5137070</v>
      </c>
      <c r="I20" s="140">
        <f t="shared" si="0"/>
        <v>5137070</v>
      </c>
      <c r="J20" s="138"/>
      <c r="K20" s="139">
        <v>55751782.18</v>
      </c>
      <c r="L20" s="140">
        <f t="shared" si="1"/>
        <v>55751782.18</v>
      </c>
    </row>
    <row r="21" spans="1:12" ht="12.75" customHeight="1">
      <c r="A21" s="265" t="s">
        <v>252</v>
      </c>
      <c r="B21" s="266"/>
      <c r="C21" s="266"/>
      <c r="D21" s="266"/>
      <c r="E21" s="267"/>
      <c r="F21" s="17">
        <v>138</v>
      </c>
      <c r="G21" s="138"/>
      <c r="H21" s="139">
        <v>433119.03</v>
      </c>
      <c r="I21" s="140">
        <f t="shared" si="0"/>
        <v>433119.03</v>
      </c>
      <c r="J21" s="138"/>
      <c r="K21" s="139"/>
      <c r="L21" s="140">
        <f t="shared" si="1"/>
        <v>0</v>
      </c>
    </row>
    <row r="22" spans="1:12" ht="12.75" customHeight="1">
      <c r="A22" s="265" t="s">
        <v>253</v>
      </c>
      <c r="B22" s="266"/>
      <c r="C22" s="266"/>
      <c r="D22" s="266"/>
      <c r="E22" s="267"/>
      <c r="F22" s="17">
        <v>139</v>
      </c>
      <c r="G22" s="138">
        <v>112179502.06</v>
      </c>
      <c r="H22" s="139">
        <v>134017492.84</v>
      </c>
      <c r="I22" s="140">
        <f t="shared" si="0"/>
        <v>246196994.9</v>
      </c>
      <c r="J22" s="138">
        <v>100482772.55</v>
      </c>
      <c r="K22" s="139">
        <v>127224864.46</v>
      </c>
      <c r="L22" s="140">
        <f t="shared" si="1"/>
        <v>227707637.01</v>
      </c>
    </row>
    <row r="23" spans="1:12" ht="20.25" customHeight="1">
      <c r="A23" s="265" t="s">
        <v>283</v>
      </c>
      <c r="B23" s="266"/>
      <c r="C23" s="266"/>
      <c r="D23" s="266"/>
      <c r="E23" s="267"/>
      <c r="F23" s="17">
        <v>140</v>
      </c>
      <c r="G23" s="138">
        <v>3898786.05</v>
      </c>
      <c r="H23" s="139">
        <v>2785670.6</v>
      </c>
      <c r="I23" s="140">
        <f t="shared" si="0"/>
        <v>6684456.65</v>
      </c>
      <c r="J23" s="138">
        <v>2460725.79</v>
      </c>
      <c r="K23" s="139">
        <v>2769591.23</v>
      </c>
      <c r="L23" s="140">
        <f t="shared" si="1"/>
        <v>5230317.02</v>
      </c>
    </row>
    <row r="24" spans="1:12" ht="19.5" customHeight="1">
      <c r="A24" s="265" t="s">
        <v>106</v>
      </c>
      <c r="B24" s="266"/>
      <c r="C24" s="266"/>
      <c r="D24" s="266"/>
      <c r="E24" s="267"/>
      <c r="F24" s="17">
        <v>141</v>
      </c>
      <c r="G24" s="141">
        <f>SUM(G25:G27)</f>
        <v>3273073.1999999997</v>
      </c>
      <c r="H24" s="142">
        <f>SUM(H25:H27)</f>
        <v>6097192.199999999</v>
      </c>
      <c r="I24" s="140">
        <f t="shared" si="0"/>
        <v>9370265.399999999</v>
      </c>
      <c r="J24" s="141">
        <f>SUM(J25:J27)</f>
        <v>3081728.98</v>
      </c>
      <c r="K24" s="142">
        <f>SUM(K25:K27)</f>
        <v>5921986.640000001</v>
      </c>
      <c r="L24" s="140">
        <f t="shared" si="1"/>
        <v>9003715.620000001</v>
      </c>
    </row>
    <row r="25" spans="1:12" ht="12.75" customHeight="1">
      <c r="A25" s="265" t="s">
        <v>254</v>
      </c>
      <c r="B25" s="266"/>
      <c r="C25" s="266"/>
      <c r="D25" s="266"/>
      <c r="E25" s="267"/>
      <c r="F25" s="17">
        <v>142</v>
      </c>
      <c r="G25" s="138">
        <v>3190002.76</v>
      </c>
      <c r="H25" s="139">
        <v>4345617.43</v>
      </c>
      <c r="I25" s="140">
        <f t="shared" si="0"/>
        <v>7535620.1899999995</v>
      </c>
      <c r="J25" s="138">
        <v>3081728.98</v>
      </c>
      <c r="K25" s="139">
        <v>4223430.28</v>
      </c>
      <c r="L25" s="140">
        <f t="shared" si="1"/>
        <v>7305159.26</v>
      </c>
    </row>
    <row r="26" spans="1:12" ht="12.75" customHeight="1">
      <c r="A26" s="265" t="s">
        <v>255</v>
      </c>
      <c r="B26" s="266"/>
      <c r="C26" s="266"/>
      <c r="D26" s="266"/>
      <c r="E26" s="267"/>
      <c r="F26" s="17">
        <v>143</v>
      </c>
      <c r="G26" s="138">
        <v>83070.44</v>
      </c>
      <c r="H26" s="139">
        <v>1751574.77</v>
      </c>
      <c r="I26" s="140">
        <f t="shared" si="0"/>
        <v>1834645.21</v>
      </c>
      <c r="J26" s="138"/>
      <c r="K26" s="139">
        <v>1698556.36</v>
      </c>
      <c r="L26" s="140">
        <f t="shared" si="1"/>
        <v>1698556.36</v>
      </c>
    </row>
    <row r="27" spans="1:12" ht="12.75" customHeight="1">
      <c r="A27" s="265" t="s">
        <v>9</v>
      </c>
      <c r="B27" s="266"/>
      <c r="C27" s="266"/>
      <c r="D27" s="266"/>
      <c r="E27" s="267"/>
      <c r="F27" s="17">
        <v>144</v>
      </c>
      <c r="G27" s="138"/>
      <c r="H27" s="139"/>
      <c r="I27" s="140">
        <f t="shared" si="0"/>
        <v>0</v>
      </c>
      <c r="J27" s="138"/>
      <c r="K27" s="139"/>
      <c r="L27" s="140">
        <f t="shared" si="1"/>
        <v>0</v>
      </c>
    </row>
    <row r="28" spans="1:12" ht="12.75" customHeight="1">
      <c r="A28" s="265" t="s">
        <v>10</v>
      </c>
      <c r="B28" s="266"/>
      <c r="C28" s="266"/>
      <c r="D28" s="266"/>
      <c r="E28" s="267"/>
      <c r="F28" s="17">
        <v>145</v>
      </c>
      <c r="G28" s="138">
        <v>10844321.36</v>
      </c>
      <c r="H28" s="139">
        <v>8420407.54</v>
      </c>
      <c r="I28" s="140">
        <f t="shared" si="0"/>
        <v>19264728.9</v>
      </c>
      <c r="J28" s="138">
        <v>19867051.59</v>
      </c>
      <c r="K28" s="139">
        <v>13086272.66</v>
      </c>
      <c r="L28" s="140">
        <f t="shared" si="1"/>
        <v>32953324.25</v>
      </c>
    </row>
    <row r="29" spans="1:12" ht="12.75" customHeight="1">
      <c r="A29" s="265" t="s">
        <v>11</v>
      </c>
      <c r="B29" s="266"/>
      <c r="C29" s="266"/>
      <c r="D29" s="266"/>
      <c r="E29" s="267"/>
      <c r="F29" s="17">
        <v>146</v>
      </c>
      <c r="G29" s="138">
        <v>16164.03</v>
      </c>
      <c r="H29" s="139">
        <v>9252598.12</v>
      </c>
      <c r="I29" s="140">
        <f t="shared" si="0"/>
        <v>9268762.149999999</v>
      </c>
      <c r="J29" s="138">
        <v>62905.24</v>
      </c>
      <c r="K29" s="139">
        <v>58641437.69</v>
      </c>
      <c r="L29" s="140">
        <f t="shared" si="1"/>
        <v>58704342.93</v>
      </c>
    </row>
    <row r="30" spans="1:12" ht="12.75" customHeight="1">
      <c r="A30" s="253" t="s">
        <v>12</v>
      </c>
      <c r="B30" s="266"/>
      <c r="C30" s="266"/>
      <c r="D30" s="266"/>
      <c r="E30" s="267"/>
      <c r="F30" s="17">
        <v>147</v>
      </c>
      <c r="G30" s="138">
        <v>90041.58</v>
      </c>
      <c r="H30" s="139">
        <v>26977756.78</v>
      </c>
      <c r="I30" s="140">
        <f t="shared" si="0"/>
        <v>27067798.36</v>
      </c>
      <c r="J30" s="138">
        <v>69101.47</v>
      </c>
      <c r="K30" s="139">
        <v>24166257.16</v>
      </c>
      <c r="L30" s="140">
        <f t="shared" si="1"/>
        <v>24235358.63</v>
      </c>
    </row>
    <row r="31" spans="1:12" ht="21.75" customHeight="1">
      <c r="A31" s="253" t="s">
        <v>13</v>
      </c>
      <c r="B31" s="266"/>
      <c r="C31" s="266"/>
      <c r="D31" s="266"/>
      <c r="E31" s="267"/>
      <c r="F31" s="17">
        <v>148</v>
      </c>
      <c r="G31" s="138">
        <v>726683.26</v>
      </c>
      <c r="H31" s="139">
        <v>35587581.02</v>
      </c>
      <c r="I31" s="140">
        <f t="shared" si="0"/>
        <v>36314264.28</v>
      </c>
      <c r="J31" s="138">
        <v>108336.21</v>
      </c>
      <c r="K31" s="139">
        <v>15831247.83</v>
      </c>
      <c r="L31" s="140">
        <f t="shared" si="1"/>
        <v>15939584.040000001</v>
      </c>
    </row>
    <row r="32" spans="1:12" ht="12.75" customHeight="1">
      <c r="A32" s="253" t="s">
        <v>14</v>
      </c>
      <c r="B32" s="266"/>
      <c r="C32" s="266"/>
      <c r="D32" s="266"/>
      <c r="E32" s="267"/>
      <c r="F32" s="17">
        <v>149</v>
      </c>
      <c r="G32" s="138">
        <v>1783815.15</v>
      </c>
      <c r="H32" s="139">
        <v>40157930.62</v>
      </c>
      <c r="I32" s="140">
        <f t="shared" si="0"/>
        <v>41941745.769999996</v>
      </c>
      <c r="J32" s="138">
        <v>1346297.11</v>
      </c>
      <c r="K32" s="139">
        <v>27522063.18</v>
      </c>
      <c r="L32" s="140">
        <f t="shared" si="1"/>
        <v>28868360.29</v>
      </c>
    </row>
    <row r="33" spans="1:12" ht="12.75" customHeight="1">
      <c r="A33" s="253" t="s">
        <v>107</v>
      </c>
      <c r="B33" s="266"/>
      <c r="C33" s="266"/>
      <c r="D33" s="266"/>
      <c r="E33" s="267"/>
      <c r="F33" s="17">
        <v>150</v>
      </c>
      <c r="G33" s="141">
        <f>G34+G38</f>
        <v>-199197506.67000002</v>
      </c>
      <c r="H33" s="142">
        <f>H34+H38</f>
        <v>-1284918042.9599998</v>
      </c>
      <c r="I33" s="140">
        <f t="shared" si="0"/>
        <v>-1484115549.6299999</v>
      </c>
      <c r="J33" s="141">
        <f>J34+J38</f>
        <v>-306871028.37</v>
      </c>
      <c r="K33" s="142">
        <f>K34+K38</f>
        <v>-1139989852.95</v>
      </c>
      <c r="L33" s="140">
        <f t="shared" si="1"/>
        <v>-1446860881.3200002</v>
      </c>
    </row>
    <row r="34" spans="1:12" ht="12.75" customHeight="1">
      <c r="A34" s="265" t="s">
        <v>108</v>
      </c>
      <c r="B34" s="266"/>
      <c r="C34" s="266"/>
      <c r="D34" s="266"/>
      <c r="E34" s="267"/>
      <c r="F34" s="17">
        <v>151</v>
      </c>
      <c r="G34" s="141">
        <f>SUM(G35:G37)</f>
        <v>-199840891.56</v>
      </c>
      <c r="H34" s="142">
        <f>SUM(H35:H37)</f>
        <v>-1304187560.9199998</v>
      </c>
      <c r="I34" s="140">
        <f t="shared" si="0"/>
        <v>-1504028452.4799998</v>
      </c>
      <c r="J34" s="141">
        <f>SUM(J35:J37)</f>
        <v>-313225334.69</v>
      </c>
      <c r="K34" s="142">
        <f>SUM(K35:K37)</f>
        <v>-1197308596.67</v>
      </c>
      <c r="L34" s="140">
        <f t="shared" si="1"/>
        <v>-1510533931.3600001</v>
      </c>
    </row>
    <row r="35" spans="1:12" ht="12.75" customHeight="1">
      <c r="A35" s="265" t="s">
        <v>15</v>
      </c>
      <c r="B35" s="266"/>
      <c r="C35" s="266"/>
      <c r="D35" s="266"/>
      <c r="E35" s="267"/>
      <c r="F35" s="17">
        <v>152</v>
      </c>
      <c r="G35" s="138">
        <v>-199840891.56</v>
      </c>
      <c r="H35" s="139">
        <v>-1520388418.84</v>
      </c>
      <c r="I35" s="140">
        <f t="shared" si="0"/>
        <v>-1720229310.3999999</v>
      </c>
      <c r="J35" s="138">
        <v>-313225334.69</v>
      </c>
      <c r="K35" s="139">
        <v>-1427832182.89</v>
      </c>
      <c r="L35" s="140">
        <f t="shared" si="1"/>
        <v>-1741057517.5800002</v>
      </c>
    </row>
    <row r="36" spans="1:12" ht="12.75" customHeight="1">
      <c r="A36" s="265" t="s">
        <v>16</v>
      </c>
      <c r="B36" s="266"/>
      <c r="C36" s="266"/>
      <c r="D36" s="266"/>
      <c r="E36" s="267"/>
      <c r="F36" s="17">
        <v>153</v>
      </c>
      <c r="G36" s="138"/>
      <c r="H36" s="139">
        <v>-1219113.8</v>
      </c>
      <c r="I36" s="140">
        <f t="shared" si="0"/>
        <v>-1219113.8</v>
      </c>
      <c r="J36" s="138"/>
      <c r="K36" s="139">
        <v>-60092.97</v>
      </c>
      <c r="L36" s="140">
        <f t="shared" si="1"/>
        <v>-60092.97</v>
      </c>
    </row>
    <row r="37" spans="1:12" ht="12.75" customHeight="1">
      <c r="A37" s="265" t="s">
        <v>17</v>
      </c>
      <c r="B37" s="266"/>
      <c r="C37" s="266"/>
      <c r="D37" s="266"/>
      <c r="E37" s="267"/>
      <c r="F37" s="17">
        <v>154</v>
      </c>
      <c r="G37" s="138"/>
      <c r="H37" s="139">
        <v>217419971.72</v>
      </c>
      <c r="I37" s="140">
        <f t="shared" si="0"/>
        <v>217419971.72</v>
      </c>
      <c r="J37" s="138"/>
      <c r="K37" s="139">
        <v>230583679.19</v>
      </c>
      <c r="L37" s="140">
        <f t="shared" si="1"/>
        <v>230583679.19</v>
      </c>
    </row>
    <row r="38" spans="1:12" ht="12.75" customHeight="1">
      <c r="A38" s="265" t="s">
        <v>109</v>
      </c>
      <c r="B38" s="266"/>
      <c r="C38" s="266"/>
      <c r="D38" s="266"/>
      <c r="E38" s="267"/>
      <c r="F38" s="17">
        <v>155</v>
      </c>
      <c r="G38" s="141">
        <f>SUM(G39:G41)</f>
        <v>643384.89</v>
      </c>
      <c r="H38" s="142">
        <f>SUM(H39:H41)</f>
        <v>19269517.96</v>
      </c>
      <c r="I38" s="140">
        <f t="shared" si="0"/>
        <v>19912902.85</v>
      </c>
      <c r="J38" s="141">
        <f>SUM(J39:J41)</f>
        <v>6354306.32</v>
      </c>
      <c r="K38" s="142">
        <f>SUM(K39:K41)</f>
        <v>57318743.72</v>
      </c>
      <c r="L38" s="140">
        <f t="shared" si="1"/>
        <v>63673050.04</v>
      </c>
    </row>
    <row r="39" spans="1:12" ht="12.75" customHeight="1">
      <c r="A39" s="265" t="s">
        <v>18</v>
      </c>
      <c r="B39" s="266"/>
      <c r="C39" s="266"/>
      <c r="D39" s="266"/>
      <c r="E39" s="267"/>
      <c r="F39" s="17">
        <v>156</v>
      </c>
      <c r="G39" s="138">
        <v>643384.89</v>
      </c>
      <c r="H39" s="139">
        <v>23299047.16</v>
      </c>
      <c r="I39" s="140">
        <f t="shared" si="0"/>
        <v>23942432.05</v>
      </c>
      <c r="J39" s="138">
        <v>6354306.32</v>
      </c>
      <c r="K39" s="139">
        <v>-55807851.84</v>
      </c>
      <c r="L39" s="140">
        <f t="shared" si="1"/>
        <v>-49453545.52</v>
      </c>
    </row>
    <row r="40" spans="1:12" ht="12.75" customHeight="1">
      <c r="A40" s="265" t="s">
        <v>19</v>
      </c>
      <c r="B40" s="266"/>
      <c r="C40" s="266"/>
      <c r="D40" s="266"/>
      <c r="E40" s="267"/>
      <c r="F40" s="17">
        <v>157</v>
      </c>
      <c r="G40" s="138"/>
      <c r="H40" s="139"/>
      <c r="I40" s="140">
        <f t="shared" si="0"/>
        <v>0</v>
      </c>
      <c r="J40" s="138"/>
      <c r="K40" s="139"/>
      <c r="L40" s="140">
        <f t="shared" si="1"/>
        <v>0</v>
      </c>
    </row>
    <row r="41" spans="1:12" ht="12.75" customHeight="1">
      <c r="A41" s="265" t="s">
        <v>20</v>
      </c>
      <c r="B41" s="266"/>
      <c r="C41" s="266"/>
      <c r="D41" s="266"/>
      <c r="E41" s="267"/>
      <c r="F41" s="17">
        <v>158</v>
      </c>
      <c r="G41" s="138"/>
      <c r="H41" s="139">
        <v>-4029529.2</v>
      </c>
      <c r="I41" s="140">
        <f t="shared" si="0"/>
        <v>-4029529.2</v>
      </c>
      <c r="J41" s="138"/>
      <c r="K41" s="139">
        <v>113126595.56</v>
      </c>
      <c r="L41" s="140">
        <f t="shared" si="1"/>
        <v>113126595.56</v>
      </c>
    </row>
    <row r="42" spans="1:12" ht="22.5" customHeight="1">
      <c r="A42" s="253" t="s">
        <v>110</v>
      </c>
      <c r="B42" s="266"/>
      <c r="C42" s="266"/>
      <c r="D42" s="266"/>
      <c r="E42" s="267"/>
      <c r="F42" s="17">
        <v>159</v>
      </c>
      <c r="G42" s="141">
        <f>G43+G46</f>
        <v>-134687632.08</v>
      </c>
      <c r="H42" s="142">
        <f>H43+H46</f>
        <v>-357000</v>
      </c>
      <c r="I42" s="140">
        <f t="shared" si="0"/>
        <v>-135044632.08</v>
      </c>
      <c r="J42" s="141">
        <f>J43+J46</f>
        <v>-45550833.39</v>
      </c>
      <c r="K42" s="142">
        <f>K43+K46</f>
        <v>-8670000</v>
      </c>
      <c r="L42" s="140">
        <f t="shared" si="1"/>
        <v>-54220833.39</v>
      </c>
    </row>
    <row r="43" spans="1:12" ht="21" customHeight="1">
      <c r="A43" s="265" t="s">
        <v>111</v>
      </c>
      <c r="B43" s="266"/>
      <c r="C43" s="266"/>
      <c r="D43" s="266"/>
      <c r="E43" s="267"/>
      <c r="F43" s="17">
        <v>160</v>
      </c>
      <c r="G43" s="141">
        <f>SUM(G44:G45)</f>
        <v>-134687632.08</v>
      </c>
      <c r="H43" s="142">
        <f>SUM(H44:H45)</f>
        <v>0</v>
      </c>
      <c r="I43" s="140">
        <f t="shared" si="0"/>
        <v>-134687632.08</v>
      </c>
      <c r="J43" s="141">
        <f>SUM(J44:J45)</f>
        <v>-45550833.39</v>
      </c>
      <c r="K43" s="142">
        <f>SUM(K44:K45)</f>
        <v>0</v>
      </c>
      <c r="L43" s="140">
        <f t="shared" si="1"/>
        <v>-45550833.39</v>
      </c>
    </row>
    <row r="44" spans="1:12" ht="12.75" customHeight="1">
      <c r="A44" s="265" t="s">
        <v>21</v>
      </c>
      <c r="B44" s="266"/>
      <c r="C44" s="266"/>
      <c r="D44" s="266"/>
      <c r="E44" s="267"/>
      <c r="F44" s="17">
        <v>161</v>
      </c>
      <c r="G44" s="138">
        <v>-134686050.21</v>
      </c>
      <c r="H44" s="139"/>
      <c r="I44" s="140">
        <f t="shared" si="0"/>
        <v>-134686050.21</v>
      </c>
      <c r="J44" s="138">
        <v>-45703715.95</v>
      </c>
      <c r="K44" s="139"/>
      <c r="L44" s="140">
        <f t="shared" si="1"/>
        <v>-45703715.95</v>
      </c>
    </row>
    <row r="45" spans="1:12" ht="12.75" customHeight="1">
      <c r="A45" s="265" t="s">
        <v>22</v>
      </c>
      <c r="B45" s="266"/>
      <c r="C45" s="266"/>
      <c r="D45" s="266"/>
      <c r="E45" s="267"/>
      <c r="F45" s="17">
        <v>162</v>
      </c>
      <c r="G45" s="138">
        <v>-1581.87</v>
      </c>
      <c r="H45" s="139"/>
      <c r="I45" s="140">
        <f t="shared" si="0"/>
        <v>-1581.87</v>
      </c>
      <c r="J45" s="138">
        <v>152882.56</v>
      </c>
      <c r="K45" s="139"/>
      <c r="L45" s="140">
        <f t="shared" si="1"/>
        <v>152882.56</v>
      </c>
    </row>
    <row r="46" spans="1:12" ht="21.75" customHeight="1">
      <c r="A46" s="265" t="s">
        <v>112</v>
      </c>
      <c r="B46" s="266"/>
      <c r="C46" s="266"/>
      <c r="D46" s="266"/>
      <c r="E46" s="267"/>
      <c r="F46" s="17">
        <v>163</v>
      </c>
      <c r="G46" s="141">
        <f>SUM(G47:G49)</f>
        <v>0</v>
      </c>
      <c r="H46" s="142">
        <f>SUM(H47:H49)</f>
        <v>-357000</v>
      </c>
      <c r="I46" s="140">
        <f t="shared" si="0"/>
        <v>-357000</v>
      </c>
      <c r="J46" s="141">
        <f>SUM(J47:J49)</f>
        <v>0</v>
      </c>
      <c r="K46" s="142">
        <f>SUM(K47:K49)</f>
        <v>-8670000</v>
      </c>
      <c r="L46" s="140">
        <f t="shared" si="1"/>
        <v>-8670000</v>
      </c>
    </row>
    <row r="47" spans="1:12" ht="12.75" customHeight="1">
      <c r="A47" s="265" t="s">
        <v>23</v>
      </c>
      <c r="B47" s="266"/>
      <c r="C47" s="266"/>
      <c r="D47" s="266"/>
      <c r="E47" s="267"/>
      <c r="F47" s="17">
        <v>164</v>
      </c>
      <c r="G47" s="138"/>
      <c r="H47" s="139">
        <v>-357000</v>
      </c>
      <c r="I47" s="140">
        <f t="shared" si="0"/>
        <v>-357000</v>
      </c>
      <c r="J47" s="138"/>
      <c r="K47" s="139">
        <v>-8670000</v>
      </c>
      <c r="L47" s="140">
        <f t="shared" si="1"/>
        <v>-8670000</v>
      </c>
    </row>
    <row r="48" spans="1:12" ht="12.75" customHeight="1">
      <c r="A48" s="265" t="s">
        <v>24</v>
      </c>
      <c r="B48" s="266"/>
      <c r="C48" s="266"/>
      <c r="D48" s="266"/>
      <c r="E48" s="267"/>
      <c r="F48" s="17">
        <v>165</v>
      </c>
      <c r="G48" s="138"/>
      <c r="H48" s="139"/>
      <c r="I48" s="140">
        <f t="shared" si="0"/>
        <v>0</v>
      </c>
      <c r="J48" s="138"/>
      <c r="K48" s="139"/>
      <c r="L48" s="140">
        <f t="shared" si="1"/>
        <v>0</v>
      </c>
    </row>
    <row r="49" spans="1:12" ht="12.75" customHeight="1">
      <c r="A49" s="265" t="s">
        <v>25</v>
      </c>
      <c r="B49" s="266"/>
      <c r="C49" s="266"/>
      <c r="D49" s="266"/>
      <c r="E49" s="267"/>
      <c r="F49" s="17">
        <v>166</v>
      </c>
      <c r="G49" s="138"/>
      <c r="H49" s="139"/>
      <c r="I49" s="140">
        <f t="shared" si="0"/>
        <v>0</v>
      </c>
      <c r="J49" s="138"/>
      <c r="K49" s="139"/>
      <c r="L49" s="140">
        <f t="shared" si="1"/>
        <v>0</v>
      </c>
    </row>
    <row r="50" spans="1:12" ht="21" customHeight="1">
      <c r="A50" s="253" t="s">
        <v>217</v>
      </c>
      <c r="B50" s="266"/>
      <c r="C50" s="266"/>
      <c r="D50" s="266"/>
      <c r="E50" s="267"/>
      <c r="F50" s="17">
        <v>167</v>
      </c>
      <c r="G50" s="141">
        <f>SUM(G51:G53)</f>
        <v>1918336.35</v>
      </c>
      <c r="H50" s="142">
        <f>SUM(H51:H53)</f>
        <v>0</v>
      </c>
      <c r="I50" s="140">
        <f t="shared" si="0"/>
        <v>1918336.35</v>
      </c>
      <c r="J50" s="141">
        <f>SUM(J51:J53)</f>
        <v>4700768.05</v>
      </c>
      <c r="K50" s="142">
        <f>SUM(K51:K53)</f>
        <v>0</v>
      </c>
      <c r="L50" s="140">
        <f t="shared" si="1"/>
        <v>4700768.05</v>
      </c>
    </row>
    <row r="51" spans="1:12" ht="12.75" customHeight="1">
      <c r="A51" s="265" t="s">
        <v>26</v>
      </c>
      <c r="B51" s="266"/>
      <c r="C51" s="266"/>
      <c r="D51" s="266"/>
      <c r="E51" s="267"/>
      <c r="F51" s="17">
        <v>168</v>
      </c>
      <c r="G51" s="138">
        <v>1918336.35</v>
      </c>
      <c r="H51" s="139"/>
      <c r="I51" s="140">
        <f t="shared" si="0"/>
        <v>1918336.35</v>
      </c>
      <c r="J51" s="138">
        <v>4700768.05</v>
      </c>
      <c r="K51" s="139"/>
      <c r="L51" s="140">
        <f t="shared" si="1"/>
        <v>4700768.05</v>
      </c>
    </row>
    <row r="52" spans="1:12" ht="12.75" customHeight="1">
      <c r="A52" s="265" t="s">
        <v>27</v>
      </c>
      <c r="B52" s="266"/>
      <c r="C52" s="266"/>
      <c r="D52" s="266"/>
      <c r="E52" s="267"/>
      <c r="F52" s="17">
        <v>169</v>
      </c>
      <c r="G52" s="138"/>
      <c r="H52" s="139"/>
      <c r="I52" s="140">
        <f t="shared" si="0"/>
        <v>0</v>
      </c>
      <c r="J52" s="138"/>
      <c r="K52" s="139"/>
      <c r="L52" s="140">
        <f t="shared" si="1"/>
        <v>0</v>
      </c>
    </row>
    <row r="53" spans="1:12" ht="12.75" customHeight="1">
      <c r="A53" s="265" t="s">
        <v>28</v>
      </c>
      <c r="B53" s="266"/>
      <c r="C53" s="266"/>
      <c r="D53" s="266"/>
      <c r="E53" s="267"/>
      <c r="F53" s="17">
        <v>170</v>
      </c>
      <c r="G53" s="138"/>
      <c r="H53" s="139"/>
      <c r="I53" s="140">
        <f t="shared" si="0"/>
        <v>0</v>
      </c>
      <c r="J53" s="138"/>
      <c r="K53" s="139"/>
      <c r="L53" s="140">
        <f t="shared" si="1"/>
        <v>0</v>
      </c>
    </row>
    <row r="54" spans="1:12" ht="21" customHeight="1">
      <c r="A54" s="253" t="s">
        <v>113</v>
      </c>
      <c r="B54" s="266"/>
      <c r="C54" s="266"/>
      <c r="D54" s="266"/>
      <c r="E54" s="267"/>
      <c r="F54" s="17">
        <v>171</v>
      </c>
      <c r="G54" s="141">
        <f>SUM(G55:G56)</f>
        <v>0</v>
      </c>
      <c r="H54" s="142">
        <f>SUM(H55:H56)</f>
        <v>0</v>
      </c>
      <c r="I54" s="140">
        <f t="shared" si="0"/>
        <v>0</v>
      </c>
      <c r="J54" s="141">
        <f>SUM(J55:J56)</f>
        <v>0</v>
      </c>
      <c r="K54" s="142">
        <f>SUM(K55:K56)</f>
        <v>0</v>
      </c>
      <c r="L54" s="140">
        <f t="shared" si="1"/>
        <v>0</v>
      </c>
    </row>
    <row r="55" spans="1:12" ht="12.75" customHeight="1">
      <c r="A55" s="265" t="s">
        <v>29</v>
      </c>
      <c r="B55" s="266"/>
      <c r="C55" s="266"/>
      <c r="D55" s="266"/>
      <c r="E55" s="267"/>
      <c r="F55" s="17">
        <v>172</v>
      </c>
      <c r="G55" s="138"/>
      <c r="H55" s="139"/>
      <c r="I55" s="140">
        <f t="shared" si="0"/>
        <v>0</v>
      </c>
      <c r="J55" s="138"/>
      <c r="K55" s="139"/>
      <c r="L55" s="140">
        <f t="shared" si="1"/>
        <v>0</v>
      </c>
    </row>
    <row r="56" spans="1:12" ht="12.75" customHeight="1">
      <c r="A56" s="265" t="s">
        <v>30</v>
      </c>
      <c r="B56" s="266"/>
      <c r="C56" s="266"/>
      <c r="D56" s="266"/>
      <c r="E56" s="267"/>
      <c r="F56" s="17">
        <v>173</v>
      </c>
      <c r="G56" s="138"/>
      <c r="H56" s="139"/>
      <c r="I56" s="140">
        <f t="shared" si="0"/>
        <v>0</v>
      </c>
      <c r="J56" s="138"/>
      <c r="K56" s="139"/>
      <c r="L56" s="140">
        <f t="shared" si="1"/>
        <v>0</v>
      </c>
    </row>
    <row r="57" spans="1:12" ht="21" customHeight="1">
      <c r="A57" s="253" t="s">
        <v>114</v>
      </c>
      <c r="B57" s="266"/>
      <c r="C57" s="266"/>
      <c r="D57" s="266"/>
      <c r="E57" s="267"/>
      <c r="F57" s="17">
        <v>174</v>
      </c>
      <c r="G57" s="141">
        <f>G58+G62</f>
        <v>-101857959.88999999</v>
      </c>
      <c r="H57" s="142">
        <f>H58+H62</f>
        <v>-858143646.65</v>
      </c>
      <c r="I57" s="140">
        <f t="shared" si="0"/>
        <v>-960001606.54</v>
      </c>
      <c r="J57" s="141">
        <f>J58+J62</f>
        <v>-93974897.45</v>
      </c>
      <c r="K57" s="142">
        <f>K58+K62</f>
        <v>-857850478.5600001</v>
      </c>
      <c r="L57" s="140">
        <f t="shared" si="1"/>
        <v>-951825376.0100001</v>
      </c>
    </row>
    <row r="58" spans="1:12" ht="12.75" customHeight="1">
      <c r="A58" s="265" t="s">
        <v>115</v>
      </c>
      <c r="B58" s="266"/>
      <c r="C58" s="266"/>
      <c r="D58" s="266"/>
      <c r="E58" s="267"/>
      <c r="F58" s="17">
        <v>175</v>
      </c>
      <c r="G58" s="141">
        <f>SUM(G59:G61)</f>
        <v>-34098601.96</v>
      </c>
      <c r="H58" s="142">
        <f>SUM(H59:H61)</f>
        <v>-238888012.87</v>
      </c>
      <c r="I58" s="140">
        <f t="shared" si="0"/>
        <v>-272986614.83</v>
      </c>
      <c r="J58" s="141">
        <f>SUM(J59:J61)</f>
        <v>-26252742.75</v>
      </c>
      <c r="K58" s="142">
        <f>SUM(K59:K61)</f>
        <v>-220127545.41</v>
      </c>
      <c r="L58" s="140">
        <f t="shared" si="1"/>
        <v>-246380288.16</v>
      </c>
    </row>
    <row r="59" spans="1:12" ht="12.75" customHeight="1">
      <c r="A59" s="265" t="s">
        <v>31</v>
      </c>
      <c r="B59" s="266"/>
      <c r="C59" s="266"/>
      <c r="D59" s="266"/>
      <c r="E59" s="267"/>
      <c r="F59" s="17">
        <v>176</v>
      </c>
      <c r="G59" s="138">
        <v>-22252468.76</v>
      </c>
      <c r="H59" s="139">
        <v>-135772793.97</v>
      </c>
      <c r="I59" s="140">
        <f t="shared" si="0"/>
        <v>-158025262.73</v>
      </c>
      <c r="J59" s="138">
        <v>-18379138.67</v>
      </c>
      <c r="K59" s="139">
        <v>-156605807.15</v>
      </c>
      <c r="L59" s="140">
        <f t="shared" si="1"/>
        <v>-174984945.82</v>
      </c>
    </row>
    <row r="60" spans="1:12" ht="12.75" customHeight="1">
      <c r="A60" s="265" t="s">
        <v>32</v>
      </c>
      <c r="B60" s="266"/>
      <c r="C60" s="266"/>
      <c r="D60" s="266"/>
      <c r="E60" s="267"/>
      <c r="F60" s="17">
        <v>177</v>
      </c>
      <c r="G60" s="138">
        <v>-11846133.2</v>
      </c>
      <c r="H60" s="139">
        <v>-103115218.9</v>
      </c>
      <c r="I60" s="140">
        <f t="shared" si="0"/>
        <v>-114961352.10000001</v>
      </c>
      <c r="J60" s="138">
        <v>-7873604.08</v>
      </c>
      <c r="K60" s="139">
        <v>-63521738.26</v>
      </c>
      <c r="L60" s="140">
        <f t="shared" si="1"/>
        <v>-71395342.34</v>
      </c>
    </row>
    <row r="61" spans="1:12" ht="12.75" customHeight="1">
      <c r="A61" s="265" t="s">
        <v>33</v>
      </c>
      <c r="B61" s="266"/>
      <c r="C61" s="266"/>
      <c r="D61" s="266"/>
      <c r="E61" s="267"/>
      <c r="F61" s="17">
        <v>178</v>
      </c>
      <c r="G61" s="138"/>
      <c r="H61" s="139"/>
      <c r="I61" s="140">
        <f t="shared" si="0"/>
        <v>0</v>
      </c>
      <c r="J61" s="138"/>
      <c r="K61" s="139"/>
      <c r="L61" s="140">
        <f t="shared" si="1"/>
        <v>0</v>
      </c>
    </row>
    <row r="62" spans="1:12" ht="24" customHeight="1">
      <c r="A62" s="265" t="s">
        <v>116</v>
      </c>
      <c r="B62" s="266"/>
      <c r="C62" s="266"/>
      <c r="D62" s="266"/>
      <c r="E62" s="267"/>
      <c r="F62" s="17">
        <v>179</v>
      </c>
      <c r="G62" s="141">
        <f>SUM(G63:G65)</f>
        <v>-67759357.92999999</v>
      </c>
      <c r="H62" s="142">
        <f>SUM(H63:H65)</f>
        <v>-619255633.78</v>
      </c>
      <c r="I62" s="140">
        <f t="shared" si="0"/>
        <v>-687014991.7099999</v>
      </c>
      <c r="J62" s="141">
        <f>SUM(J63:J65)</f>
        <v>-67722154.7</v>
      </c>
      <c r="K62" s="142">
        <f>SUM(K63:K65)</f>
        <v>-637722933.1500001</v>
      </c>
      <c r="L62" s="140">
        <f t="shared" si="1"/>
        <v>-705445087.8500001</v>
      </c>
    </row>
    <row r="63" spans="1:12" ht="12.75" customHeight="1">
      <c r="A63" s="265" t="s">
        <v>34</v>
      </c>
      <c r="B63" s="266"/>
      <c r="C63" s="266"/>
      <c r="D63" s="266"/>
      <c r="E63" s="267"/>
      <c r="F63" s="17">
        <v>180</v>
      </c>
      <c r="G63" s="138">
        <v>-1820948.62</v>
      </c>
      <c r="H63" s="139">
        <v>-46842534.98</v>
      </c>
      <c r="I63" s="140">
        <f t="shared" si="0"/>
        <v>-48663483.599999994</v>
      </c>
      <c r="J63" s="138">
        <v>-1629043.63</v>
      </c>
      <c r="K63" s="139">
        <v>-45365594.04</v>
      </c>
      <c r="L63" s="140">
        <f t="shared" si="1"/>
        <v>-46994637.67</v>
      </c>
    </row>
    <row r="64" spans="1:12" ht="12.75" customHeight="1">
      <c r="A64" s="265" t="s">
        <v>49</v>
      </c>
      <c r="B64" s="266"/>
      <c r="C64" s="266"/>
      <c r="D64" s="266"/>
      <c r="E64" s="267"/>
      <c r="F64" s="17">
        <v>181</v>
      </c>
      <c r="G64" s="138">
        <v>-40086374.97</v>
      </c>
      <c r="H64" s="139">
        <v>-331205132.1</v>
      </c>
      <c r="I64" s="140">
        <f t="shared" si="0"/>
        <v>-371291507.07000005</v>
      </c>
      <c r="J64" s="138">
        <v>-41165922.26</v>
      </c>
      <c r="K64" s="139">
        <v>-323690898.8</v>
      </c>
      <c r="L64" s="140">
        <f t="shared" si="1"/>
        <v>-364856821.06</v>
      </c>
    </row>
    <row r="65" spans="1:12" ht="12.75" customHeight="1">
      <c r="A65" s="265" t="s">
        <v>50</v>
      </c>
      <c r="B65" s="266"/>
      <c r="C65" s="266"/>
      <c r="D65" s="266"/>
      <c r="E65" s="267"/>
      <c r="F65" s="17">
        <v>182</v>
      </c>
      <c r="G65" s="138">
        <v>-25852034.34</v>
      </c>
      <c r="H65" s="139">
        <v>-241207966.7</v>
      </c>
      <c r="I65" s="140">
        <f t="shared" si="0"/>
        <v>-267060001.04</v>
      </c>
      <c r="J65" s="138">
        <v>-24927188.81</v>
      </c>
      <c r="K65" s="139">
        <v>-268666440.31</v>
      </c>
      <c r="L65" s="140">
        <f t="shared" si="1"/>
        <v>-293593629.12</v>
      </c>
    </row>
    <row r="66" spans="1:12" ht="12.75" customHeight="1">
      <c r="A66" s="253" t="s">
        <v>117</v>
      </c>
      <c r="B66" s="266"/>
      <c r="C66" s="266"/>
      <c r="D66" s="266"/>
      <c r="E66" s="267"/>
      <c r="F66" s="17">
        <v>183</v>
      </c>
      <c r="G66" s="141">
        <f>SUM(G67:G73)</f>
        <v>-39924563.230000004</v>
      </c>
      <c r="H66" s="142">
        <f>SUM(H67:H73)</f>
        <v>-158910763.97</v>
      </c>
      <c r="I66" s="140">
        <f t="shared" si="0"/>
        <v>-198835327.2</v>
      </c>
      <c r="J66" s="141">
        <f>SUM(J67:J73)</f>
        <v>-20209546.44</v>
      </c>
      <c r="K66" s="142">
        <f>SUM(K67:K73)</f>
        <v>-183948594.1</v>
      </c>
      <c r="L66" s="140">
        <f t="shared" si="1"/>
        <v>-204158140.54</v>
      </c>
    </row>
    <row r="67" spans="1:12" ht="21" customHeight="1">
      <c r="A67" s="265" t="s">
        <v>228</v>
      </c>
      <c r="B67" s="266"/>
      <c r="C67" s="266"/>
      <c r="D67" s="266"/>
      <c r="E67" s="267"/>
      <c r="F67" s="17">
        <v>184</v>
      </c>
      <c r="G67" s="138"/>
      <c r="H67" s="139"/>
      <c r="I67" s="140">
        <f t="shared" si="0"/>
        <v>0</v>
      </c>
      <c r="J67" s="138"/>
      <c r="K67" s="139"/>
      <c r="L67" s="140">
        <f t="shared" si="1"/>
        <v>0</v>
      </c>
    </row>
    <row r="68" spans="1:12" ht="12.75" customHeight="1">
      <c r="A68" s="265" t="s">
        <v>51</v>
      </c>
      <c r="B68" s="266"/>
      <c r="C68" s="266"/>
      <c r="D68" s="266"/>
      <c r="E68" s="267"/>
      <c r="F68" s="17">
        <v>185</v>
      </c>
      <c r="G68" s="138"/>
      <c r="H68" s="139">
        <v>-94.9</v>
      </c>
      <c r="I68" s="140">
        <f t="shared" si="0"/>
        <v>-94.9</v>
      </c>
      <c r="J68" s="138"/>
      <c r="K68" s="139"/>
      <c r="L68" s="140">
        <f t="shared" si="1"/>
        <v>0</v>
      </c>
    </row>
    <row r="69" spans="1:12" ht="12.75" customHeight="1">
      <c r="A69" s="265" t="s">
        <v>212</v>
      </c>
      <c r="B69" s="266"/>
      <c r="C69" s="266"/>
      <c r="D69" s="266"/>
      <c r="E69" s="267"/>
      <c r="F69" s="17">
        <v>186</v>
      </c>
      <c r="G69" s="138">
        <v>-16717358.42</v>
      </c>
      <c r="H69" s="139">
        <v>-30842642.33</v>
      </c>
      <c r="I69" s="140">
        <f t="shared" si="0"/>
        <v>-47560000.75</v>
      </c>
      <c r="J69" s="138">
        <v>-12043533.83</v>
      </c>
      <c r="K69" s="139">
        <v>-38472266.31</v>
      </c>
      <c r="L69" s="140">
        <f t="shared" si="1"/>
        <v>-50515800.14</v>
      </c>
    </row>
    <row r="70" spans="1:12" ht="23.25" customHeight="1">
      <c r="A70" s="265" t="s">
        <v>263</v>
      </c>
      <c r="B70" s="266"/>
      <c r="C70" s="266"/>
      <c r="D70" s="266"/>
      <c r="E70" s="267"/>
      <c r="F70" s="17">
        <v>187</v>
      </c>
      <c r="G70" s="138">
        <v>-13739085.32</v>
      </c>
      <c r="H70" s="139">
        <v>-38910657.2</v>
      </c>
      <c r="I70" s="140">
        <f t="shared" si="0"/>
        <v>-52649742.52</v>
      </c>
      <c r="J70" s="138">
        <v>-2575940.33</v>
      </c>
      <c r="K70" s="139">
        <v>-17360943.43</v>
      </c>
      <c r="L70" s="140">
        <f t="shared" si="1"/>
        <v>-19936883.759999998</v>
      </c>
    </row>
    <row r="71" spans="1:12" ht="19.5" customHeight="1">
      <c r="A71" s="265" t="s">
        <v>264</v>
      </c>
      <c r="B71" s="266"/>
      <c r="C71" s="266"/>
      <c r="D71" s="266"/>
      <c r="E71" s="267"/>
      <c r="F71" s="17">
        <v>188</v>
      </c>
      <c r="G71" s="138">
        <v>-726384.22</v>
      </c>
      <c r="H71" s="139">
        <v>-111231.38</v>
      </c>
      <c r="I71" s="140">
        <f t="shared" si="0"/>
        <v>-837615.6</v>
      </c>
      <c r="J71" s="138">
        <v>-5089977.75</v>
      </c>
      <c r="K71" s="139">
        <v>-6752054.47</v>
      </c>
      <c r="L71" s="140">
        <f t="shared" si="1"/>
        <v>-11842032.219999999</v>
      </c>
    </row>
    <row r="72" spans="1:12" ht="12.75" customHeight="1">
      <c r="A72" s="265" t="s">
        <v>266</v>
      </c>
      <c r="B72" s="266"/>
      <c r="C72" s="266"/>
      <c r="D72" s="266"/>
      <c r="E72" s="267"/>
      <c r="F72" s="17">
        <v>189</v>
      </c>
      <c r="G72" s="138"/>
      <c r="H72" s="139"/>
      <c r="I72" s="140">
        <f aca="true" t="shared" si="2" ref="I72:I99">G72+H72</f>
        <v>0</v>
      </c>
      <c r="J72" s="138"/>
      <c r="K72" s="139"/>
      <c r="L72" s="140">
        <f aca="true" t="shared" si="3" ref="L72:L99">J72+K72</f>
        <v>0</v>
      </c>
    </row>
    <row r="73" spans="1:12" ht="12.75" customHeight="1">
      <c r="A73" s="265" t="s">
        <v>265</v>
      </c>
      <c r="B73" s="266"/>
      <c r="C73" s="266"/>
      <c r="D73" s="266"/>
      <c r="E73" s="267"/>
      <c r="F73" s="17">
        <v>190</v>
      </c>
      <c r="G73" s="138">
        <v>-8741735.27</v>
      </c>
      <c r="H73" s="139">
        <v>-89046138.16</v>
      </c>
      <c r="I73" s="140">
        <f t="shared" si="2"/>
        <v>-97787873.42999999</v>
      </c>
      <c r="J73" s="138">
        <v>-500094.53</v>
      </c>
      <c r="K73" s="139">
        <v>-121363329.89</v>
      </c>
      <c r="L73" s="140">
        <f t="shared" si="3"/>
        <v>-121863424.42</v>
      </c>
    </row>
    <row r="74" spans="1:12" ht="24.75" customHeight="1">
      <c r="A74" s="253" t="s">
        <v>118</v>
      </c>
      <c r="B74" s="266"/>
      <c r="C74" s="266"/>
      <c r="D74" s="266"/>
      <c r="E74" s="267"/>
      <c r="F74" s="17">
        <v>191</v>
      </c>
      <c r="G74" s="141">
        <f>SUM(G75:G76)</f>
        <v>-305749.41</v>
      </c>
      <c r="H74" s="142">
        <f>SUM(H75:H76)</f>
        <v>-73616433.53</v>
      </c>
      <c r="I74" s="140">
        <f t="shared" si="2"/>
        <v>-73922182.94</v>
      </c>
      <c r="J74" s="141">
        <f>SUM(J75:J76)</f>
        <v>-131816.24</v>
      </c>
      <c r="K74" s="142">
        <f>SUM(K75:K76)</f>
        <v>-71469883.65</v>
      </c>
      <c r="L74" s="140">
        <f t="shared" si="3"/>
        <v>-71601699.89</v>
      </c>
    </row>
    <row r="75" spans="1:12" ht="12.75" customHeight="1">
      <c r="A75" s="265" t="s">
        <v>52</v>
      </c>
      <c r="B75" s="266"/>
      <c r="C75" s="266"/>
      <c r="D75" s="266"/>
      <c r="E75" s="267"/>
      <c r="F75" s="17">
        <v>192</v>
      </c>
      <c r="G75" s="138"/>
      <c r="H75" s="139"/>
      <c r="I75" s="140">
        <f t="shared" si="2"/>
        <v>0</v>
      </c>
      <c r="J75" s="138"/>
      <c r="K75" s="139"/>
      <c r="L75" s="140">
        <f t="shared" si="3"/>
        <v>0</v>
      </c>
    </row>
    <row r="76" spans="1:12" ht="12.75" customHeight="1">
      <c r="A76" s="265" t="s">
        <v>53</v>
      </c>
      <c r="B76" s="266"/>
      <c r="C76" s="266"/>
      <c r="D76" s="266"/>
      <c r="E76" s="267"/>
      <c r="F76" s="17">
        <v>193</v>
      </c>
      <c r="G76" s="138">
        <v>-305749.41</v>
      </c>
      <c r="H76" s="139">
        <v>-73616433.53</v>
      </c>
      <c r="I76" s="140">
        <f t="shared" si="2"/>
        <v>-73922182.94</v>
      </c>
      <c r="J76" s="138">
        <v>-131816.24</v>
      </c>
      <c r="K76" s="139">
        <v>-71469883.65</v>
      </c>
      <c r="L76" s="140">
        <f t="shared" si="3"/>
        <v>-71601699.89</v>
      </c>
    </row>
    <row r="77" spans="1:12" ht="12.75" customHeight="1">
      <c r="A77" s="253" t="s">
        <v>62</v>
      </c>
      <c r="B77" s="266"/>
      <c r="C77" s="266"/>
      <c r="D77" s="266"/>
      <c r="E77" s="267"/>
      <c r="F77" s="17">
        <v>194</v>
      </c>
      <c r="G77" s="138"/>
      <c r="H77" s="139">
        <v>-301637.52</v>
      </c>
      <c r="I77" s="140">
        <f t="shared" si="2"/>
        <v>-301637.52</v>
      </c>
      <c r="J77" s="138"/>
      <c r="K77" s="139">
        <v>-825855.42</v>
      </c>
      <c r="L77" s="140">
        <f t="shared" si="3"/>
        <v>-825855.42</v>
      </c>
    </row>
    <row r="78" spans="1:12" ht="48" customHeight="1">
      <c r="A78" s="253" t="s">
        <v>379</v>
      </c>
      <c r="B78" s="266"/>
      <c r="C78" s="266"/>
      <c r="D78" s="266"/>
      <c r="E78" s="267"/>
      <c r="F78" s="17">
        <v>195</v>
      </c>
      <c r="G78" s="141">
        <f>G7+G16+G30+G31+G32+G33+G42+G50+G54+G57+G66+G74+G77</f>
        <v>5535424.849999886</v>
      </c>
      <c r="H78" s="142">
        <f>H7+H16+H30+H31+H32+H33+H42+H50+H54+H57+H66+H74+H77</f>
        <v>51235560.87999997</v>
      </c>
      <c r="I78" s="140">
        <f t="shared" si="2"/>
        <v>56770985.729999855</v>
      </c>
      <c r="J78" s="141">
        <f>J7+J16+J30+J31+J32+J33+J42+J50+J54+J57+J66+J74+J77</f>
        <v>7144839.109999975</v>
      </c>
      <c r="K78" s="142">
        <f>K7+K16+K30+K31+K32+K33+K42+K50+K54+K57+K66+K74+K77</f>
        <v>97554756.3399994</v>
      </c>
      <c r="L78" s="140">
        <f t="shared" si="3"/>
        <v>104699595.44999936</v>
      </c>
    </row>
    <row r="79" spans="1:12" ht="12.75" customHeight="1">
      <c r="A79" s="253" t="s">
        <v>119</v>
      </c>
      <c r="B79" s="266"/>
      <c r="C79" s="266"/>
      <c r="D79" s="266"/>
      <c r="E79" s="267"/>
      <c r="F79" s="17">
        <v>196</v>
      </c>
      <c r="G79" s="141">
        <f>SUM(G80:G81)</f>
        <v>-1007881.8</v>
      </c>
      <c r="H79" s="142">
        <f>SUM(H80:H81)</f>
        <v>-12159217.48</v>
      </c>
      <c r="I79" s="140">
        <f t="shared" si="2"/>
        <v>-13167099.280000001</v>
      </c>
      <c r="J79" s="141">
        <f>SUM(J80:J81)</f>
        <v>-2497346.92</v>
      </c>
      <c r="K79" s="142">
        <f>SUM(K80:K81)</f>
        <v>-23535503.6</v>
      </c>
      <c r="L79" s="140">
        <f t="shared" si="3"/>
        <v>-26032850.520000003</v>
      </c>
    </row>
    <row r="80" spans="1:12" ht="12.75" customHeight="1">
      <c r="A80" s="265" t="s">
        <v>54</v>
      </c>
      <c r="B80" s="266"/>
      <c r="C80" s="266"/>
      <c r="D80" s="266"/>
      <c r="E80" s="267"/>
      <c r="F80" s="17">
        <v>197</v>
      </c>
      <c r="G80" s="138">
        <v>-1007881.8</v>
      </c>
      <c r="H80" s="139">
        <v>-12159217.48</v>
      </c>
      <c r="I80" s="140">
        <f t="shared" si="2"/>
        <v>-13167099.280000001</v>
      </c>
      <c r="J80" s="138">
        <v>-1562582</v>
      </c>
      <c r="K80" s="139">
        <v>-23344227.5</v>
      </c>
      <c r="L80" s="140">
        <f t="shared" si="3"/>
        <v>-24906809.5</v>
      </c>
    </row>
    <row r="81" spans="1:12" ht="12.75" customHeight="1">
      <c r="A81" s="265" t="s">
        <v>55</v>
      </c>
      <c r="B81" s="266"/>
      <c r="C81" s="266"/>
      <c r="D81" s="266"/>
      <c r="E81" s="267"/>
      <c r="F81" s="17">
        <v>198</v>
      </c>
      <c r="G81" s="138"/>
      <c r="H81" s="139"/>
      <c r="I81" s="140">
        <f t="shared" si="2"/>
        <v>0</v>
      </c>
      <c r="J81" s="138">
        <v>-934764.92</v>
      </c>
      <c r="K81" s="139">
        <v>-191276.1</v>
      </c>
      <c r="L81" s="140">
        <f t="shared" si="3"/>
        <v>-1126041.02</v>
      </c>
    </row>
    <row r="82" spans="1:12" ht="21" customHeight="1">
      <c r="A82" s="253" t="s">
        <v>214</v>
      </c>
      <c r="B82" s="266"/>
      <c r="C82" s="266"/>
      <c r="D82" s="266"/>
      <c r="E82" s="267"/>
      <c r="F82" s="17">
        <v>199</v>
      </c>
      <c r="G82" s="141">
        <f>G78+G79</f>
        <v>4527543.049999886</v>
      </c>
      <c r="H82" s="142">
        <f>H78+H79</f>
        <v>39076343.399999976</v>
      </c>
      <c r="I82" s="140">
        <f t="shared" si="2"/>
        <v>43603886.44999986</v>
      </c>
      <c r="J82" s="141">
        <f>J78+J79</f>
        <v>4647492.189999975</v>
      </c>
      <c r="K82" s="142">
        <f>K78+K79</f>
        <v>74019252.73999938</v>
      </c>
      <c r="L82" s="140">
        <f>J82+K82</f>
        <v>78666744.92999935</v>
      </c>
    </row>
    <row r="83" spans="1:12" ht="12.75" customHeight="1">
      <c r="A83" s="253" t="s">
        <v>267</v>
      </c>
      <c r="B83" s="254"/>
      <c r="C83" s="254"/>
      <c r="D83" s="254"/>
      <c r="E83" s="255"/>
      <c r="F83" s="17">
        <v>200</v>
      </c>
      <c r="G83" s="138"/>
      <c r="H83" s="139"/>
      <c r="I83" s="140">
        <f t="shared" si="2"/>
        <v>0</v>
      </c>
      <c r="J83" s="138"/>
      <c r="K83" s="139"/>
      <c r="L83" s="140">
        <f t="shared" si="3"/>
        <v>0</v>
      </c>
    </row>
    <row r="84" spans="1:12" ht="12.75" customHeight="1">
      <c r="A84" s="253" t="s">
        <v>268</v>
      </c>
      <c r="B84" s="254"/>
      <c r="C84" s="254"/>
      <c r="D84" s="254"/>
      <c r="E84" s="255"/>
      <c r="F84" s="17">
        <v>201</v>
      </c>
      <c r="G84" s="138"/>
      <c r="H84" s="139"/>
      <c r="I84" s="140">
        <f t="shared" si="2"/>
        <v>0</v>
      </c>
      <c r="J84" s="138"/>
      <c r="K84" s="139"/>
      <c r="L84" s="140">
        <f t="shared" si="3"/>
        <v>0</v>
      </c>
    </row>
    <row r="85" spans="1:12" ht="12.75" customHeight="1">
      <c r="A85" s="241" t="s">
        <v>273</v>
      </c>
      <c r="B85" s="242"/>
      <c r="C85" s="242"/>
      <c r="D85" s="242"/>
      <c r="E85" s="242"/>
      <c r="F85" s="17">
        <v>202</v>
      </c>
      <c r="G85" s="138">
        <f aca="true" t="shared" si="4" ref="G85:L85">G7+G16+G30+G31+G32</f>
        <v>479590499.7799999</v>
      </c>
      <c r="H85" s="139">
        <f t="shared" si="4"/>
        <v>2427483085.5099998</v>
      </c>
      <c r="I85" s="140">
        <f t="shared" si="4"/>
        <v>2907073585.29</v>
      </c>
      <c r="J85" s="138">
        <f t="shared" si="4"/>
        <v>469182192.95</v>
      </c>
      <c r="K85" s="139">
        <f t="shared" si="4"/>
        <v>2360309421.0199995</v>
      </c>
      <c r="L85" s="140">
        <f t="shared" si="4"/>
        <v>2829491613.97</v>
      </c>
    </row>
    <row r="86" spans="1:12" ht="12.75" customHeight="1">
      <c r="A86" s="241" t="s">
        <v>274</v>
      </c>
      <c r="B86" s="242"/>
      <c r="C86" s="242"/>
      <c r="D86" s="242"/>
      <c r="E86" s="242"/>
      <c r="F86" s="17">
        <v>203</v>
      </c>
      <c r="G86" s="138">
        <f aca="true" t="shared" si="5" ref="G86:L86">G33+G42+G50+G54+G57+G66+G74+G77+G79</f>
        <v>-475062956.73</v>
      </c>
      <c r="H86" s="139">
        <f t="shared" si="5"/>
        <v>-2388406742.1099997</v>
      </c>
      <c r="I86" s="140">
        <f t="shared" si="5"/>
        <v>-2863469698.8399997</v>
      </c>
      <c r="J86" s="138">
        <f t="shared" si="5"/>
        <v>-464534700.76</v>
      </c>
      <c r="K86" s="139">
        <f t="shared" si="5"/>
        <v>-2286290168.28</v>
      </c>
      <c r="L86" s="140">
        <f t="shared" si="5"/>
        <v>-2750824869.0400004</v>
      </c>
    </row>
    <row r="87" spans="1:12" ht="12.75" customHeight="1">
      <c r="A87" s="241" t="s">
        <v>215</v>
      </c>
      <c r="B87" s="239"/>
      <c r="C87" s="239"/>
      <c r="D87" s="239"/>
      <c r="E87" s="239"/>
      <c r="F87" s="17">
        <v>204</v>
      </c>
      <c r="G87" s="141">
        <f>SUM(G88:G94)-G95</f>
        <v>16309458</v>
      </c>
      <c r="H87" s="142">
        <f>SUM(H88:H94)-H95</f>
        <v>58812785.89</v>
      </c>
      <c r="I87" s="140">
        <f t="shared" si="2"/>
        <v>75122243.89</v>
      </c>
      <c r="J87" s="141">
        <f>SUM(J88:J94)-J95</f>
        <v>-24407721.3200001</v>
      </c>
      <c r="K87" s="142">
        <f>SUM(K88:K94)-K95</f>
        <v>-37744686.370000996</v>
      </c>
      <c r="L87" s="140">
        <f t="shared" si="3"/>
        <v>-62152407.6900011</v>
      </c>
    </row>
    <row r="88" spans="1:12" ht="19.5" customHeight="1">
      <c r="A88" s="238" t="s">
        <v>275</v>
      </c>
      <c r="B88" s="239"/>
      <c r="C88" s="239"/>
      <c r="D88" s="239"/>
      <c r="E88" s="239"/>
      <c r="F88" s="17">
        <v>205</v>
      </c>
      <c r="G88" s="143"/>
      <c r="H88" s="144"/>
      <c r="I88" s="140">
        <f t="shared" si="2"/>
        <v>0</v>
      </c>
      <c r="J88" s="143"/>
      <c r="K88" s="144"/>
      <c r="L88" s="140">
        <f t="shared" si="3"/>
        <v>0</v>
      </c>
    </row>
    <row r="89" spans="1:12" ht="23.25" customHeight="1">
      <c r="A89" s="238" t="s">
        <v>276</v>
      </c>
      <c r="B89" s="239"/>
      <c r="C89" s="239"/>
      <c r="D89" s="239"/>
      <c r="E89" s="239"/>
      <c r="F89" s="17">
        <v>206</v>
      </c>
      <c r="G89" s="143">
        <v>16309458</v>
      </c>
      <c r="H89" s="144">
        <v>57473615.64</v>
      </c>
      <c r="I89" s="140">
        <f t="shared" si="2"/>
        <v>73783073.64</v>
      </c>
      <c r="J89" s="143">
        <v>-24407721.3200001</v>
      </c>
      <c r="K89" s="144">
        <v>-40080759.97</v>
      </c>
      <c r="L89" s="140">
        <f t="shared" si="3"/>
        <v>-64488481.290000096</v>
      </c>
    </row>
    <row r="90" spans="1:12" ht="21.75" customHeight="1">
      <c r="A90" s="238" t="s">
        <v>277</v>
      </c>
      <c r="B90" s="239"/>
      <c r="C90" s="239"/>
      <c r="D90" s="239"/>
      <c r="E90" s="239"/>
      <c r="F90" s="17">
        <v>207</v>
      </c>
      <c r="G90" s="143"/>
      <c r="H90" s="144">
        <v>1339170.25</v>
      </c>
      <c r="I90" s="140">
        <f t="shared" si="2"/>
        <v>1339170.25</v>
      </c>
      <c r="J90" s="143"/>
      <c r="K90" s="144">
        <v>2336073.599999</v>
      </c>
      <c r="L90" s="140">
        <f t="shared" si="3"/>
        <v>2336073.599999</v>
      </c>
    </row>
    <row r="91" spans="1:12" ht="21" customHeight="1">
      <c r="A91" s="238" t="s">
        <v>278</v>
      </c>
      <c r="B91" s="239"/>
      <c r="C91" s="239"/>
      <c r="D91" s="239"/>
      <c r="E91" s="239"/>
      <c r="F91" s="17">
        <v>208</v>
      </c>
      <c r="G91" s="143"/>
      <c r="H91" s="144"/>
      <c r="I91" s="140">
        <f t="shared" si="2"/>
        <v>0</v>
      </c>
      <c r="J91" s="143"/>
      <c r="K91" s="144"/>
      <c r="L91" s="140">
        <f t="shared" si="3"/>
        <v>0</v>
      </c>
    </row>
    <row r="92" spans="1:12" ht="12.75" customHeight="1">
      <c r="A92" s="238" t="s">
        <v>279</v>
      </c>
      <c r="B92" s="239"/>
      <c r="C92" s="239"/>
      <c r="D92" s="239"/>
      <c r="E92" s="239"/>
      <c r="F92" s="17">
        <v>209</v>
      </c>
      <c r="G92" s="143"/>
      <c r="H92" s="144"/>
      <c r="I92" s="140">
        <f t="shared" si="2"/>
        <v>0</v>
      </c>
      <c r="J92" s="143"/>
      <c r="K92" s="144"/>
      <c r="L92" s="140">
        <f t="shared" si="3"/>
        <v>0</v>
      </c>
    </row>
    <row r="93" spans="1:12" ht="22.5" customHeight="1">
      <c r="A93" s="238" t="s">
        <v>280</v>
      </c>
      <c r="B93" s="239"/>
      <c r="C93" s="239"/>
      <c r="D93" s="239"/>
      <c r="E93" s="239"/>
      <c r="F93" s="17">
        <v>210</v>
      </c>
      <c r="G93" s="143"/>
      <c r="H93" s="144"/>
      <c r="I93" s="140">
        <f t="shared" si="2"/>
        <v>0</v>
      </c>
      <c r="J93" s="143"/>
      <c r="K93" s="144"/>
      <c r="L93" s="140">
        <f t="shared" si="3"/>
        <v>0</v>
      </c>
    </row>
    <row r="94" spans="1:12" ht="12.75" customHeight="1">
      <c r="A94" s="238" t="s">
        <v>281</v>
      </c>
      <c r="B94" s="239"/>
      <c r="C94" s="239"/>
      <c r="D94" s="239"/>
      <c r="E94" s="239"/>
      <c r="F94" s="17">
        <v>211</v>
      </c>
      <c r="G94" s="143"/>
      <c r="H94" s="144"/>
      <c r="I94" s="140">
        <f t="shared" si="2"/>
        <v>0</v>
      </c>
      <c r="J94" s="143"/>
      <c r="K94" s="144"/>
      <c r="L94" s="140">
        <f t="shared" si="3"/>
        <v>0</v>
      </c>
    </row>
    <row r="95" spans="1:12" ht="12.75" customHeight="1">
      <c r="A95" s="238" t="s">
        <v>282</v>
      </c>
      <c r="B95" s="239"/>
      <c r="C95" s="239"/>
      <c r="D95" s="239"/>
      <c r="E95" s="239"/>
      <c r="F95" s="17">
        <v>212</v>
      </c>
      <c r="G95" s="143"/>
      <c r="H95" s="144"/>
      <c r="I95" s="140">
        <f t="shared" si="2"/>
        <v>0</v>
      </c>
      <c r="J95" s="143"/>
      <c r="K95" s="144"/>
      <c r="L95" s="140">
        <f t="shared" si="3"/>
        <v>0</v>
      </c>
    </row>
    <row r="96" spans="1:12" ht="12.75" customHeight="1">
      <c r="A96" s="241" t="s">
        <v>213</v>
      </c>
      <c r="B96" s="239"/>
      <c r="C96" s="239"/>
      <c r="D96" s="239"/>
      <c r="E96" s="239"/>
      <c r="F96" s="17">
        <v>213</v>
      </c>
      <c r="G96" s="141">
        <f>G82+G87</f>
        <v>20837001.049999885</v>
      </c>
      <c r="H96" s="142">
        <f>H82+H87</f>
        <v>97889129.28999998</v>
      </c>
      <c r="I96" s="140">
        <f t="shared" si="2"/>
        <v>118726130.33999985</v>
      </c>
      <c r="J96" s="141">
        <f>J82+J87</f>
        <v>-19760229.130000126</v>
      </c>
      <c r="K96" s="142">
        <f>K82+K87</f>
        <v>36274566.36999839</v>
      </c>
      <c r="L96" s="140">
        <f t="shared" si="3"/>
        <v>16514337.239998262</v>
      </c>
    </row>
    <row r="97" spans="1:12" ht="12.75" customHeight="1">
      <c r="A97" s="253" t="s">
        <v>267</v>
      </c>
      <c r="B97" s="254"/>
      <c r="C97" s="254"/>
      <c r="D97" s="254"/>
      <c r="E97" s="255"/>
      <c r="F97" s="17">
        <v>214</v>
      </c>
      <c r="G97" s="138"/>
      <c r="H97" s="139"/>
      <c r="I97" s="140">
        <f t="shared" si="2"/>
        <v>0</v>
      </c>
      <c r="J97" s="138"/>
      <c r="K97" s="139"/>
      <c r="L97" s="140">
        <f t="shared" si="3"/>
        <v>0</v>
      </c>
    </row>
    <row r="98" spans="1:12" ht="12.75" customHeight="1">
      <c r="A98" s="253" t="s">
        <v>268</v>
      </c>
      <c r="B98" s="254"/>
      <c r="C98" s="254"/>
      <c r="D98" s="254"/>
      <c r="E98" s="255"/>
      <c r="F98" s="17">
        <v>215</v>
      </c>
      <c r="G98" s="138"/>
      <c r="H98" s="139"/>
      <c r="I98" s="140">
        <f t="shared" si="2"/>
        <v>0</v>
      </c>
      <c r="J98" s="138"/>
      <c r="K98" s="139"/>
      <c r="L98" s="140">
        <f t="shared" si="3"/>
        <v>0</v>
      </c>
    </row>
    <row r="99" spans="1:12" ht="12.75" customHeight="1">
      <c r="A99" s="243" t="s">
        <v>308</v>
      </c>
      <c r="B99" s="245"/>
      <c r="C99" s="245"/>
      <c r="D99" s="245"/>
      <c r="E99" s="245"/>
      <c r="F99" s="18">
        <v>216</v>
      </c>
      <c r="G99" s="145">
        <v>0</v>
      </c>
      <c r="H99" s="146">
        <v>0</v>
      </c>
      <c r="I99" s="147">
        <f t="shared" si="2"/>
        <v>0</v>
      </c>
      <c r="J99" s="145">
        <v>0</v>
      </c>
      <c r="K99" s="146">
        <v>0</v>
      </c>
      <c r="L99" s="147">
        <f t="shared" si="3"/>
        <v>0</v>
      </c>
    </row>
    <row r="100" spans="1:12" ht="12.75">
      <c r="A100" s="271" t="s">
        <v>216</v>
      </c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</row>
  </sheetData>
  <sheetProtection/>
  <mergeCells count="102"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  <mergeCell ref="A83:E83"/>
    <mergeCell ref="A84:E84"/>
    <mergeCell ref="A77:E77"/>
    <mergeCell ref="A78:E78"/>
    <mergeCell ref="A79:E79"/>
    <mergeCell ref="A80:E80"/>
    <mergeCell ref="A73:E73"/>
    <mergeCell ref="A74:E74"/>
    <mergeCell ref="A81:E81"/>
    <mergeCell ref="A82:E82"/>
    <mergeCell ref="A75:E75"/>
    <mergeCell ref="A76:E76"/>
    <mergeCell ref="A61:E61"/>
    <mergeCell ref="A62:E62"/>
    <mergeCell ref="A69:E69"/>
    <mergeCell ref="A70:E70"/>
    <mergeCell ref="A71:E71"/>
    <mergeCell ref="A72:E72"/>
    <mergeCell ref="A65:E65"/>
    <mergeCell ref="A66:E66"/>
    <mergeCell ref="A67:E67"/>
    <mergeCell ref="A68:E68"/>
    <mergeCell ref="A63:E63"/>
    <mergeCell ref="A64:E64"/>
    <mergeCell ref="A53:E53"/>
    <mergeCell ref="A54:E54"/>
    <mergeCell ref="A55:E55"/>
    <mergeCell ref="A56:E56"/>
    <mergeCell ref="A57:E57"/>
    <mergeCell ref="A58:E58"/>
    <mergeCell ref="A59:E59"/>
    <mergeCell ref="A60:E60"/>
    <mergeCell ref="A45:E45"/>
    <mergeCell ref="A46:E46"/>
    <mergeCell ref="A47:E47"/>
    <mergeCell ref="A48:E48"/>
    <mergeCell ref="A49:E49"/>
    <mergeCell ref="A50:E50"/>
    <mergeCell ref="A35:E35"/>
    <mergeCell ref="A36:E36"/>
    <mergeCell ref="A37:E37"/>
    <mergeCell ref="A38:E38"/>
    <mergeCell ref="A51:E51"/>
    <mergeCell ref="A52:E52"/>
    <mergeCell ref="A41:E41"/>
    <mergeCell ref="A42:E42"/>
    <mergeCell ref="A43:E43"/>
    <mergeCell ref="A44:E44"/>
    <mergeCell ref="A25:E25"/>
    <mergeCell ref="A26:E26"/>
    <mergeCell ref="A39:E39"/>
    <mergeCell ref="A40:E40"/>
    <mergeCell ref="A29:E29"/>
    <mergeCell ref="A30:E30"/>
    <mergeCell ref="A31:E31"/>
    <mergeCell ref="A32:E32"/>
    <mergeCell ref="A33:E33"/>
    <mergeCell ref="A34:E34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  <mergeCell ref="A1:J1"/>
    <mergeCell ref="A2:L2"/>
    <mergeCell ref="J4:L4"/>
    <mergeCell ref="A6:E6"/>
    <mergeCell ref="G4:I4"/>
    <mergeCell ref="K3:L3"/>
    <mergeCell ref="A4:E5"/>
    <mergeCell ref="F4:F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 I16:I17 I33:I54 I57:I73 I78:I82 I96" formula="1"/>
    <ignoredError sqref="I18 I24 I74 I87" formula="1" formulaRange="1"/>
    <ignoredError sqref="G18:H18 J18:K18 G24:H24 J24:K24 H74 J74:K74" formulaRange="1"/>
    <ignoredError sqref="G85:K86 G87:H87 J87:K87" unlockedFormula="1"/>
    <ignoredError sqref="I87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zoomScale="110" zoomScaleSheetLayoutView="110" zoomScalePageLayoutView="0" workbookViewId="0" topLeftCell="A1">
      <selection activeCell="N58" sqref="N58"/>
    </sheetView>
  </sheetViews>
  <sheetFormatPr defaultColWidth="9.140625" defaultRowHeight="12.75"/>
  <cols>
    <col min="1" max="16384" width="9.140625" style="38" customWidth="1"/>
  </cols>
  <sheetData>
    <row r="1" spans="1:10" ht="12.75">
      <c r="A1" s="272" t="s">
        <v>218</v>
      </c>
      <c r="B1" s="273"/>
      <c r="C1" s="273"/>
      <c r="D1" s="273"/>
      <c r="E1" s="273"/>
      <c r="F1" s="273"/>
      <c r="G1" s="273"/>
      <c r="H1" s="273"/>
      <c r="I1" s="273"/>
      <c r="J1" s="274"/>
    </row>
    <row r="2" spans="1:10" ht="12.75">
      <c r="A2" s="275" t="s">
        <v>401</v>
      </c>
      <c r="B2" s="276"/>
      <c r="C2" s="276"/>
      <c r="D2" s="276"/>
      <c r="E2" s="276"/>
      <c r="F2" s="276"/>
      <c r="G2" s="276"/>
      <c r="H2" s="276"/>
      <c r="I2" s="276"/>
      <c r="J2" s="274"/>
    </row>
    <row r="3" spans="1:11" ht="12.75">
      <c r="A3" s="42"/>
      <c r="B3" s="43"/>
      <c r="C3" s="43"/>
      <c r="D3" s="291"/>
      <c r="E3" s="291"/>
      <c r="F3" s="43"/>
      <c r="G3" s="43"/>
      <c r="H3" s="43"/>
      <c r="I3" s="43"/>
      <c r="J3" s="44"/>
      <c r="K3" s="109" t="s">
        <v>61</v>
      </c>
    </row>
    <row r="4" spans="1:11" ht="45.75" thickBot="1">
      <c r="A4" s="277" t="s">
        <v>6</v>
      </c>
      <c r="B4" s="277"/>
      <c r="C4" s="277"/>
      <c r="D4" s="277"/>
      <c r="E4" s="277"/>
      <c r="F4" s="277"/>
      <c r="G4" s="277"/>
      <c r="H4" s="277"/>
      <c r="I4" s="45" t="s">
        <v>65</v>
      </c>
      <c r="J4" s="46" t="s">
        <v>7</v>
      </c>
      <c r="K4" s="46" t="s">
        <v>8</v>
      </c>
    </row>
    <row r="5" spans="1:11" ht="12.75" customHeight="1">
      <c r="A5" s="278">
        <v>1</v>
      </c>
      <c r="B5" s="278"/>
      <c r="C5" s="278"/>
      <c r="D5" s="278"/>
      <c r="E5" s="278"/>
      <c r="F5" s="278"/>
      <c r="G5" s="278"/>
      <c r="H5" s="278"/>
      <c r="I5" s="47">
        <v>2</v>
      </c>
      <c r="J5" s="48" t="s">
        <v>63</v>
      </c>
      <c r="K5" s="48" t="s">
        <v>64</v>
      </c>
    </row>
    <row r="6" spans="1:11" ht="12.75" customHeight="1">
      <c r="A6" s="282" t="s">
        <v>220</v>
      </c>
      <c r="B6" s="283"/>
      <c r="C6" s="283"/>
      <c r="D6" s="283"/>
      <c r="E6" s="283"/>
      <c r="F6" s="283"/>
      <c r="G6" s="283"/>
      <c r="H6" s="284"/>
      <c r="I6" s="21">
        <v>1</v>
      </c>
      <c r="J6" s="129">
        <f>J7+J18+J36</f>
        <v>266968345.73000002</v>
      </c>
      <c r="K6" s="129">
        <f>K7+K18+K36</f>
        <v>226393768.08999947</v>
      </c>
    </row>
    <row r="7" spans="1:11" ht="12.75" customHeight="1">
      <c r="A7" s="285" t="s">
        <v>221</v>
      </c>
      <c r="B7" s="280"/>
      <c r="C7" s="280"/>
      <c r="D7" s="280"/>
      <c r="E7" s="280"/>
      <c r="F7" s="280"/>
      <c r="G7" s="280"/>
      <c r="H7" s="281"/>
      <c r="I7" s="22">
        <v>2</v>
      </c>
      <c r="J7" s="130">
        <f>J8+J9</f>
        <v>162315422.73</v>
      </c>
      <c r="K7" s="130">
        <f>K8+K9</f>
        <v>-163003389.47000027</v>
      </c>
    </row>
    <row r="8" spans="1:11" ht="12.75" customHeight="1">
      <c r="A8" s="279" t="s">
        <v>89</v>
      </c>
      <c r="B8" s="280"/>
      <c r="C8" s="280"/>
      <c r="D8" s="280"/>
      <c r="E8" s="280"/>
      <c r="F8" s="280"/>
      <c r="G8" s="280"/>
      <c r="H8" s="281"/>
      <c r="I8" s="22">
        <v>3</v>
      </c>
      <c r="J8" s="131">
        <v>56770985.73</v>
      </c>
      <c r="K8" s="131">
        <v>104699595.44999999</v>
      </c>
    </row>
    <row r="9" spans="1:11" ht="12.75" customHeight="1">
      <c r="A9" s="279" t="s">
        <v>90</v>
      </c>
      <c r="B9" s="280"/>
      <c r="C9" s="280"/>
      <c r="D9" s="280"/>
      <c r="E9" s="280"/>
      <c r="F9" s="280"/>
      <c r="G9" s="280"/>
      <c r="H9" s="281"/>
      <c r="I9" s="22">
        <v>4</v>
      </c>
      <c r="J9" s="130">
        <f>SUM(J10:J17)</f>
        <v>105544437</v>
      </c>
      <c r="K9" s="130">
        <f>SUM(K10:K17)</f>
        <v>-267702984.92000026</v>
      </c>
    </row>
    <row r="10" spans="1:11" ht="12.75" customHeight="1">
      <c r="A10" s="279" t="s">
        <v>120</v>
      </c>
      <c r="B10" s="280"/>
      <c r="C10" s="280"/>
      <c r="D10" s="280"/>
      <c r="E10" s="280"/>
      <c r="F10" s="280"/>
      <c r="G10" s="280"/>
      <c r="H10" s="281"/>
      <c r="I10" s="22">
        <v>5</v>
      </c>
      <c r="J10" s="131">
        <v>46337562</v>
      </c>
      <c r="K10" s="131">
        <v>44284222.39</v>
      </c>
    </row>
    <row r="11" spans="1:11" ht="12.75" customHeight="1">
      <c r="A11" s="279" t="s">
        <v>121</v>
      </c>
      <c r="B11" s="280"/>
      <c r="C11" s="280"/>
      <c r="D11" s="280"/>
      <c r="E11" s="280"/>
      <c r="F11" s="280"/>
      <c r="G11" s="280"/>
      <c r="H11" s="281"/>
      <c r="I11" s="22">
        <v>6</v>
      </c>
      <c r="J11" s="131">
        <v>2325921</v>
      </c>
      <c r="K11" s="131">
        <v>2710415.28</v>
      </c>
    </row>
    <row r="12" spans="1:11" ht="12.75" customHeight="1">
      <c r="A12" s="279" t="s">
        <v>122</v>
      </c>
      <c r="B12" s="280"/>
      <c r="C12" s="280"/>
      <c r="D12" s="280"/>
      <c r="E12" s="280"/>
      <c r="F12" s="280"/>
      <c r="G12" s="280"/>
      <c r="H12" s="281"/>
      <c r="I12" s="22">
        <v>7</v>
      </c>
      <c r="J12" s="131">
        <v>75521546</v>
      </c>
      <c r="K12" s="131">
        <v>57127515.34</v>
      </c>
    </row>
    <row r="13" spans="1:11" ht="12.75" customHeight="1">
      <c r="A13" s="279" t="s">
        <v>123</v>
      </c>
      <c r="B13" s="280"/>
      <c r="C13" s="280"/>
      <c r="D13" s="280"/>
      <c r="E13" s="280"/>
      <c r="F13" s="280"/>
      <c r="G13" s="280"/>
      <c r="H13" s="281"/>
      <c r="I13" s="22">
        <v>8</v>
      </c>
      <c r="J13" s="131"/>
      <c r="K13" s="131">
        <v>0</v>
      </c>
    </row>
    <row r="14" spans="1:11" ht="12.75" customHeight="1">
      <c r="A14" s="279" t="s">
        <v>124</v>
      </c>
      <c r="B14" s="280"/>
      <c r="C14" s="280"/>
      <c r="D14" s="280"/>
      <c r="E14" s="280"/>
      <c r="F14" s="280"/>
      <c r="G14" s="280"/>
      <c r="H14" s="281"/>
      <c r="I14" s="22">
        <v>9</v>
      </c>
      <c r="J14" s="131"/>
      <c r="K14" s="131">
        <v>-227707637.01</v>
      </c>
    </row>
    <row r="15" spans="1:11" ht="12.75" customHeight="1">
      <c r="A15" s="279" t="s">
        <v>125</v>
      </c>
      <c r="B15" s="280"/>
      <c r="C15" s="280"/>
      <c r="D15" s="280"/>
      <c r="E15" s="280"/>
      <c r="F15" s="280"/>
      <c r="G15" s="280"/>
      <c r="H15" s="281"/>
      <c r="I15" s="22">
        <v>10</v>
      </c>
      <c r="J15" s="131"/>
      <c r="K15" s="131">
        <v>-34558009</v>
      </c>
    </row>
    <row r="16" spans="1:11" ht="21" customHeight="1">
      <c r="A16" s="279" t="s">
        <v>126</v>
      </c>
      <c r="B16" s="280"/>
      <c r="C16" s="280"/>
      <c r="D16" s="280"/>
      <c r="E16" s="280"/>
      <c r="F16" s="280"/>
      <c r="G16" s="280"/>
      <c r="H16" s="281"/>
      <c r="I16" s="22">
        <v>11</v>
      </c>
      <c r="J16" s="131"/>
      <c r="K16" s="131">
        <v>10933168.139999997</v>
      </c>
    </row>
    <row r="17" spans="1:11" ht="12.75" customHeight="1">
      <c r="A17" s="279" t="s">
        <v>127</v>
      </c>
      <c r="B17" s="280"/>
      <c r="C17" s="280"/>
      <c r="D17" s="280"/>
      <c r="E17" s="280"/>
      <c r="F17" s="280"/>
      <c r="G17" s="280"/>
      <c r="H17" s="281"/>
      <c r="I17" s="22">
        <v>12</v>
      </c>
      <c r="J17" s="131">
        <v>-18640592</v>
      </c>
      <c r="K17" s="131">
        <v>-120492660.06000026</v>
      </c>
    </row>
    <row r="18" spans="1:11" ht="12.75" customHeight="1">
      <c r="A18" s="285" t="s">
        <v>128</v>
      </c>
      <c r="B18" s="280"/>
      <c r="C18" s="280"/>
      <c r="D18" s="280"/>
      <c r="E18" s="280"/>
      <c r="F18" s="280"/>
      <c r="G18" s="280"/>
      <c r="H18" s="281"/>
      <c r="I18" s="22">
        <v>13</v>
      </c>
      <c r="J18" s="132">
        <f>SUM(J19:J35)</f>
        <v>145401068</v>
      </c>
      <c r="K18" s="132">
        <f>SUM(K19:K35)</f>
        <v>415430008.07999974</v>
      </c>
    </row>
    <row r="19" spans="1:11" ht="12.75" customHeight="1">
      <c r="A19" s="279" t="s">
        <v>129</v>
      </c>
      <c r="B19" s="280"/>
      <c r="C19" s="280"/>
      <c r="D19" s="280"/>
      <c r="E19" s="280"/>
      <c r="F19" s="280"/>
      <c r="G19" s="280"/>
      <c r="H19" s="281"/>
      <c r="I19" s="22">
        <v>14</v>
      </c>
      <c r="J19" s="131">
        <v>853939</v>
      </c>
      <c r="K19" s="131">
        <v>155643262.51999995</v>
      </c>
    </row>
    <row r="20" spans="1:11" ht="19.5" customHeight="1">
      <c r="A20" s="279" t="s">
        <v>152</v>
      </c>
      <c r="B20" s="280"/>
      <c r="C20" s="280"/>
      <c r="D20" s="280"/>
      <c r="E20" s="280"/>
      <c r="F20" s="280"/>
      <c r="G20" s="280"/>
      <c r="H20" s="281"/>
      <c r="I20" s="22">
        <v>15</v>
      </c>
      <c r="J20" s="131">
        <v>-40529619</v>
      </c>
      <c r="K20" s="131">
        <v>-126951307.68000005</v>
      </c>
    </row>
    <row r="21" spans="1:11" ht="12.75" customHeight="1">
      <c r="A21" s="279" t="s">
        <v>130</v>
      </c>
      <c r="B21" s="280"/>
      <c r="C21" s="280"/>
      <c r="D21" s="280"/>
      <c r="E21" s="280"/>
      <c r="F21" s="280"/>
      <c r="G21" s="280"/>
      <c r="H21" s="281"/>
      <c r="I21" s="22">
        <v>16</v>
      </c>
      <c r="J21" s="131">
        <v>61374444</v>
      </c>
      <c r="K21" s="131">
        <v>132732900.67999989</v>
      </c>
    </row>
    <row r="22" spans="1:11" ht="22.5" customHeight="1">
      <c r="A22" s="279" t="s">
        <v>131</v>
      </c>
      <c r="B22" s="280"/>
      <c r="C22" s="280"/>
      <c r="D22" s="280"/>
      <c r="E22" s="280"/>
      <c r="F22" s="280"/>
      <c r="G22" s="280"/>
      <c r="H22" s="281"/>
      <c r="I22" s="22">
        <v>17</v>
      </c>
      <c r="J22" s="131"/>
      <c r="K22" s="131">
        <v>0</v>
      </c>
    </row>
    <row r="23" spans="1:11" ht="21" customHeight="1">
      <c r="A23" s="279" t="s">
        <v>132</v>
      </c>
      <c r="B23" s="280"/>
      <c r="C23" s="280"/>
      <c r="D23" s="280"/>
      <c r="E23" s="280"/>
      <c r="F23" s="280"/>
      <c r="G23" s="280"/>
      <c r="H23" s="281"/>
      <c r="I23" s="22">
        <v>18</v>
      </c>
      <c r="J23" s="131">
        <v>-47302</v>
      </c>
      <c r="K23" s="131">
        <v>6054340.32</v>
      </c>
    </row>
    <row r="24" spans="1:11" ht="12.75" customHeight="1">
      <c r="A24" s="279" t="s">
        <v>133</v>
      </c>
      <c r="B24" s="280"/>
      <c r="C24" s="280"/>
      <c r="D24" s="280"/>
      <c r="E24" s="280"/>
      <c r="F24" s="280"/>
      <c r="G24" s="280"/>
      <c r="H24" s="281"/>
      <c r="I24" s="22">
        <v>19</v>
      </c>
      <c r="J24" s="131">
        <v>7761336</v>
      </c>
      <c r="K24" s="131">
        <v>-105851286.87</v>
      </c>
    </row>
    <row r="25" spans="1:11" ht="12.75" customHeight="1">
      <c r="A25" s="279" t="s">
        <v>134</v>
      </c>
      <c r="B25" s="280"/>
      <c r="C25" s="280"/>
      <c r="D25" s="280"/>
      <c r="E25" s="280"/>
      <c r="F25" s="280"/>
      <c r="G25" s="280"/>
      <c r="H25" s="281"/>
      <c r="I25" s="22">
        <v>20</v>
      </c>
      <c r="J25" s="131">
        <v>-9594756</v>
      </c>
      <c r="K25" s="131">
        <v>5023284.959999999</v>
      </c>
    </row>
    <row r="26" spans="1:11" ht="12.75" customHeight="1">
      <c r="A26" s="279" t="s">
        <v>135</v>
      </c>
      <c r="B26" s="280"/>
      <c r="C26" s="280"/>
      <c r="D26" s="280"/>
      <c r="E26" s="280"/>
      <c r="F26" s="280"/>
      <c r="G26" s="280"/>
      <c r="H26" s="281"/>
      <c r="I26" s="22">
        <v>21</v>
      </c>
      <c r="J26" s="131">
        <v>140213293</v>
      </c>
      <c r="K26" s="131">
        <v>300555118.25999993</v>
      </c>
    </row>
    <row r="27" spans="1:11" ht="12.75" customHeight="1">
      <c r="A27" s="279" t="s">
        <v>136</v>
      </c>
      <c r="B27" s="280"/>
      <c r="C27" s="280"/>
      <c r="D27" s="280"/>
      <c r="E27" s="280"/>
      <c r="F27" s="280"/>
      <c r="G27" s="280"/>
      <c r="H27" s="281"/>
      <c r="I27" s="22">
        <v>22</v>
      </c>
      <c r="J27" s="131"/>
      <c r="K27" s="131">
        <v>0</v>
      </c>
    </row>
    <row r="28" spans="1:11" ht="21" customHeight="1">
      <c r="A28" s="279" t="s">
        <v>151</v>
      </c>
      <c r="B28" s="280"/>
      <c r="C28" s="280"/>
      <c r="D28" s="280"/>
      <c r="E28" s="280"/>
      <c r="F28" s="280"/>
      <c r="G28" s="280"/>
      <c r="H28" s="281"/>
      <c r="I28" s="22">
        <v>23</v>
      </c>
      <c r="J28" s="131">
        <v>-22271637</v>
      </c>
      <c r="K28" s="131">
        <v>-9711529.5</v>
      </c>
    </row>
    <row r="29" spans="1:11" ht="12.75" customHeight="1">
      <c r="A29" s="279" t="s">
        <v>137</v>
      </c>
      <c r="B29" s="280"/>
      <c r="C29" s="280"/>
      <c r="D29" s="280"/>
      <c r="E29" s="280"/>
      <c r="F29" s="280"/>
      <c r="G29" s="280"/>
      <c r="H29" s="281"/>
      <c r="I29" s="22">
        <v>24</v>
      </c>
      <c r="J29" s="131">
        <v>31667220</v>
      </c>
      <c r="K29" s="131">
        <v>82147712.67000008</v>
      </c>
    </row>
    <row r="30" spans="1:11" ht="19.5" customHeight="1">
      <c r="A30" s="279" t="s">
        <v>138</v>
      </c>
      <c r="B30" s="280"/>
      <c r="C30" s="280"/>
      <c r="D30" s="280"/>
      <c r="E30" s="280"/>
      <c r="F30" s="280"/>
      <c r="G30" s="280"/>
      <c r="H30" s="281"/>
      <c r="I30" s="22">
        <v>25</v>
      </c>
      <c r="J30" s="131">
        <v>47302</v>
      </c>
      <c r="K30" s="131">
        <v>-6054340.32</v>
      </c>
    </row>
    <row r="31" spans="1:11" ht="12.75" customHeight="1">
      <c r="A31" s="279" t="s">
        <v>139</v>
      </c>
      <c r="B31" s="280"/>
      <c r="C31" s="280"/>
      <c r="D31" s="280"/>
      <c r="E31" s="280"/>
      <c r="F31" s="280"/>
      <c r="G31" s="280"/>
      <c r="H31" s="281"/>
      <c r="I31" s="22">
        <v>26</v>
      </c>
      <c r="J31" s="131">
        <v>-18731831</v>
      </c>
      <c r="K31" s="131">
        <v>2805518.7099999934</v>
      </c>
    </row>
    <row r="32" spans="1:11" ht="12.75" customHeight="1">
      <c r="A32" s="279" t="s">
        <v>140</v>
      </c>
      <c r="B32" s="280"/>
      <c r="C32" s="280"/>
      <c r="D32" s="280"/>
      <c r="E32" s="280"/>
      <c r="F32" s="280"/>
      <c r="G32" s="280"/>
      <c r="H32" s="281"/>
      <c r="I32" s="22">
        <v>27</v>
      </c>
      <c r="J32" s="131"/>
      <c r="K32" s="131">
        <v>0</v>
      </c>
    </row>
    <row r="33" spans="1:11" ht="12.75" customHeight="1">
      <c r="A33" s="279" t="s">
        <v>141</v>
      </c>
      <c r="B33" s="280"/>
      <c r="C33" s="280"/>
      <c r="D33" s="280"/>
      <c r="E33" s="280"/>
      <c r="F33" s="280"/>
      <c r="G33" s="280"/>
      <c r="H33" s="281"/>
      <c r="I33" s="22">
        <v>28</v>
      </c>
      <c r="J33" s="131">
        <v>-41792</v>
      </c>
      <c r="K33" s="131">
        <v>-7.275957614183426E-12</v>
      </c>
    </row>
    <row r="34" spans="1:11" ht="12.75" customHeight="1">
      <c r="A34" s="279" t="s">
        <v>142</v>
      </c>
      <c r="B34" s="280"/>
      <c r="C34" s="280"/>
      <c r="D34" s="280"/>
      <c r="E34" s="280"/>
      <c r="F34" s="280"/>
      <c r="G34" s="280"/>
      <c r="H34" s="281"/>
      <c r="I34" s="22">
        <v>29</v>
      </c>
      <c r="J34" s="131">
        <v>1808993</v>
      </c>
      <c r="K34" s="131">
        <v>-1843048.1800000146</v>
      </c>
    </row>
    <row r="35" spans="1:11" ht="21" customHeight="1">
      <c r="A35" s="279" t="s">
        <v>143</v>
      </c>
      <c r="B35" s="280"/>
      <c r="C35" s="280"/>
      <c r="D35" s="280"/>
      <c r="E35" s="280"/>
      <c r="F35" s="280"/>
      <c r="G35" s="280"/>
      <c r="H35" s="281"/>
      <c r="I35" s="22">
        <v>30</v>
      </c>
      <c r="J35" s="131">
        <v>-7108522</v>
      </c>
      <c r="K35" s="131">
        <v>-19120617.490000002</v>
      </c>
    </row>
    <row r="36" spans="1:11" ht="12.75" customHeight="1">
      <c r="A36" s="285" t="s">
        <v>144</v>
      </c>
      <c r="B36" s="280"/>
      <c r="C36" s="280"/>
      <c r="D36" s="280"/>
      <c r="E36" s="280"/>
      <c r="F36" s="280"/>
      <c r="G36" s="280"/>
      <c r="H36" s="281"/>
      <c r="I36" s="22">
        <v>31</v>
      </c>
      <c r="J36" s="131">
        <v>-40748145</v>
      </c>
      <c r="K36" s="131">
        <v>-26032850.520000003</v>
      </c>
    </row>
    <row r="37" spans="1:11" ht="12.75" customHeight="1">
      <c r="A37" s="285" t="s">
        <v>96</v>
      </c>
      <c r="B37" s="280"/>
      <c r="C37" s="280"/>
      <c r="D37" s="280"/>
      <c r="E37" s="280"/>
      <c r="F37" s="280"/>
      <c r="G37" s="280"/>
      <c r="H37" s="281"/>
      <c r="I37" s="22">
        <v>32</v>
      </c>
      <c r="J37" s="132">
        <f>SUM(J38:J51)</f>
        <v>-269338900</v>
      </c>
      <c r="K37" s="132">
        <f>SUM(K38:K51)</f>
        <v>-160856151.58000004</v>
      </c>
    </row>
    <row r="38" spans="1:11" ht="12.75" customHeight="1">
      <c r="A38" s="279" t="s">
        <v>145</v>
      </c>
      <c r="B38" s="280"/>
      <c r="C38" s="280"/>
      <c r="D38" s="280"/>
      <c r="E38" s="280"/>
      <c r="F38" s="280"/>
      <c r="G38" s="280"/>
      <c r="H38" s="281"/>
      <c r="I38" s="22">
        <v>33</v>
      </c>
      <c r="J38" s="131">
        <v>77585</v>
      </c>
      <c r="K38" s="131">
        <v>0</v>
      </c>
    </row>
    <row r="39" spans="1:11" ht="12.75" customHeight="1">
      <c r="A39" s="279" t="s">
        <v>146</v>
      </c>
      <c r="B39" s="280"/>
      <c r="C39" s="280"/>
      <c r="D39" s="280"/>
      <c r="E39" s="280"/>
      <c r="F39" s="280"/>
      <c r="G39" s="280"/>
      <c r="H39" s="281"/>
      <c r="I39" s="22">
        <v>34</v>
      </c>
      <c r="J39" s="131">
        <v>-50305297</v>
      </c>
      <c r="K39" s="131">
        <v>-6609362.360000029</v>
      </c>
    </row>
    <row r="40" spans="1:11" ht="12.75" customHeight="1">
      <c r="A40" s="279" t="s">
        <v>147</v>
      </c>
      <c r="B40" s="280"/>
      <c r="C40" s="280"/>
      <c r="D40" s="280"/>
      <c r="E40" s="280"/>
      <c r="F40" s="280"/>
      <c r="G40" s="280"/>
      <c r="H40" s="281"/>
      <c r="I40" s="22">
        <v>35</v>
      </c>
      <c r="J40" s="131"/>
      <c r="K40" s="131">
        <v>0</v>
      </c>
    </row>
    <row r="41" spans="1:11" ht="12.75" customHeight="1">
      <c r="A41" s="279" t="s">
        <v>148</v>
      </c>
      <c r="B41" s="280"/>
      <c r="C41" s="280"/>
      <c r="D41" s="280"/>
      <c r="E41" s="280"/>
      <c r="F41" s="280"/>
      <c r="G41" s="280"/>
      <c r="H41" s="281"/>
      <c r="I41" s="22">
        <v>36</v>
      </c>
      <c r="J41" s="131">
        <v>-6681199</v>
      </c>
      <c r="K41" s="131">
        <v>1628428.1200000006</v>
      </c>
    </row>
    <row r="42" spans="1:11" ht="21" customHeight="1">
      <c r="A42" s="279" t="s">
        <v>149</v>
      </c>
      <c r="B42" s="280"/>
      <c r="C42" s="280"/>
      <c r="D42" s="280"/>
      <c r="E42" s="280"/>
      <c r="F42" s="280"/>
      <c r="G42" s="280"/>
      <c r="H42" s="281"/>
      <c r="I42" s="22">
        <v>37</v>
      </c>
      <c r="J42" s="131">
        <v>433119</v>
      </c>
      <c r="K42" s="131">
        <v>0</v>
      </c>
    </row>
    <row r="43" spans="1:11" ht="21.75" customHeight="1">
      <c r="A43" s="279" t="s">
        <v>150</v>
      </c>
      <c r="B43" s="280"/>
      <c r="C43" s="280"/>
      <c r="D43" s="280"/>
      <c r="E43" s="280"/>
      <c r="F43" s="280"/>
      <c r="G43" s="280"/>
      <c r="H43" s="281"/>
      <c r="I43" s="22">
        <v>38</v>
      </c>
      <c r="J43" s="131">
        <v>-11888003</v>
      </c>
      <c r="K43" s="131">
        <v>-81376244.39999992</v>
      </c>
    </row>
    <row r="44" spans="1:11" ht="23.25" customHeight="1">
      <c r="A44" s="279" t="s">
        <v>153</v>
      </c>
      <c r="B44" s="280"/>
      <c r="C44" s="280"/>
      <c r="D44" s="280"/>
      <c r="E44" s="280"/>
      <c r="F44" s="280"/>
      <c r="G44" s="280"/>
      <c r="H44" s="281"/>
      <c r="I44" s="22">
        <v>39</v>
      </c>
      <c r="J44" s="131">
        <v>14203919</v>
      </c>
      <c r="K44" s="131">
        <v>40116167.32999998</v>
      </c>
    </row>
    <row r="45" spans="1:11" ht="12.75" customHeight="1">
      <c r="A45" s="279" t="s">
        <v>256</v>
      </c>
      <c r="B45" s="280"/>
      <c r="C45" s="280"/>
      <c r="D45" s="280"/>
      <c r="E45" s="280"/>
      <c r="F45" s="280"/>
      <c r="G45" s="280"/>
      <c r="H45" s="281"/>
      <c r="I45" s="22">
        <v>40</v>
      </c>
      <c r="J45" s="131">
        <v>8763659</v>
      </c>
      <c r="K45" s="131">
        <v>0</v>
      </c>
    </row>
    <row r="46" spans="1:11" ht="12.75" customHeight="1">
      <c r="A46" s="279" t="s">
        <v>257</v>
      </c>
      <c r="B46" s="280"/>
      <c r="C46" s="280"/>
      <c r="D46" s="280"/>
      <c r="E46" s="280"/>
      <c r="F46" s="280"/>
      <c r="G46" s="280"/>
      <c r="H46" s="281"/>
      <c r="I46" s="22">
        <v>41</v>
      </c>
      <c r="J46" s="131">
        <v>-252874335</v>
      </c>
      <c r="K46" s="131">
        <v>-136543364.61000013</v>
      </c>
    </row>
    <row r="47" spans="1:11" ht="12.75" customHeight="1">
      <c r="A47" s="279" t="s">
        <v>258</v>
      </c>
      <c r="B47" s="280"/>
      <c r="C47" s="280"/>
      <c r="D47" s="280"/>
      <c r="E47" s="280"/>
      <c r="F47" s="280"/>
      <c r="G47" s="280"/>
      <c r="H47" s="281"/>
      <c r="I47" s="22">
        <v>42</v>
      </c>
      <c r="J47" s="131"/>
      <c r="K47" s="131">
        <v>0</v>
      </c>
    </row>
    <row r="48" spans="1:11" ht="12.75" customHeight="1">
      <c r="A48" s="279" t="s">
        <v>259</v>
      </c>
      <c r="B48" s="280"/>
      <c r="C48" s="280"/>
      <c r="D48" s="280"/>
      <c r="E48" s="280"/>
      <c r="F48" s="280"/>
      <c r="G48" s="280"/>
      <c r="H48" s="281"/>
      <c r="I48" s="22">
        <v>43</v>
      </c>
      <c r="J48" s="131"/>
      <c r="K48" s="131">
        <v>0</v>
      </c>
    </row>
    <row r="49" spans="1:11" ht="12.75" customHeight="1">
      <c r="A49" s="279" t="s">
        <v>260</v>
      </c>
      <c r="B49" s="286"/>
      <c r="C49" s="286"/>
      <c r="D49" s="286"/>
      <c r="E49" s="286"/>
      <c r="F49" s="286"/>
      <c r="G49" s="286"/>
      <c r="H49" s="287"/>
      <c r="I49" s="22">
        <v>44</v>
      </c>
      <c r="J49" s="131">
        <v>28931652</v>
      </c>
      <c r="K49" s="131">
        <v>36546358.95</v>
      </c>
    </row>
    <row r="50" spans="1:11" ht="12.75" customHeight="1">
      <c r="A50" s="279" t="s">
        <v>286</v>
      </c>
      <c r="B50" s="286"/>
      <c r="C50" s="286"/>
      <c r="D50" s="286"/>
      <c r="E50" s="286"/>
      <c r="F50" s="286"/>
      <c r="G50" s="286"/>
      <c r="H50" s="287"/>
      <c r="I50" s="22">
        <v>45</v>
      </c>
      <c r="J50" s="131"/>
      <c r="K50" s="131">
        <v>313725823.17</v>
      </c>
    </row>
    <row r="51" spans="1:11" ht="12.75" customHeight="1">
      <c r="A51" s="279" t="s">
        <v>287</v>
      </c>
      <c r="B51" s="286"/>
      <c r="C51" s="286"/>
      <c r="D51" s="286"/>
      <c r="E51" s="286"/>
      <c r="F51" s="286"/>
      <c r="G51" s="286"/>
      <c r="H51" s="287"/>
      <c r="I51" s="22">
        <v>46</v>
      </c>
      <c r="J51" s="131"/>
      <c r="K51" s="131">
        <v>-328343957.78</v>
      </c>
    </row>
    <row r="52" spans="1:11" ht="12.75" customHeight="1">
      <c r="A52" s="285" t="s">
        <v>97</v>
      </c>
      <c r="B52" s="286"/>
      <c r="C52" s="286"/>
      <c r="D52" s="286"/>
      <c r="E52" s="286"/>
      <c r="F52" s="286"/>
      <c r="G52" s="286"/>
      <c r="H52" s="287"/>
      <c r="I52" s="22">
        <v>47</v>
      </c>
      <c r="J52" s="132">
        <f>SUM(J53:J57)</f>
        <v>-988427</v>
      </c>
      <c r="K52" s="132">
        <f>SUM(K53:K57)</f>
        <v>-32597611.099999998</v>
      </c>
    </row>
    <row r="53" spans="1:11" ht="12.75" customHeight="1">
      <c r="A53" s="279" t="s">
        <v>288</v>
      </c>
      <c r="B53" s="286"/>
      <c r="C53" s="286"/>
      <c r="D53" s="286"/>
      <c r="E53" s="286"/>
      <c r="F53" s="286"/>
      <c r="G53" s="286"/>
      <c r="H53" s="287"/>
      <c r="I53" s="22">
        <v>48</v>
      </c>
      <c r="J53" s="131"/>
      <c r="K53" s="131">
        <v>0</v>
      </c>
    </row>
    <row r="54" spans="1:11" ht="12.75" customHeight="1">
      <c r="A54" s="279" t="s">
        <v>289</v>
      </c>
      <c r="B54" s="286"/>
      <c r="C54" s="286"/>
      <c r="D54" s="286"/>
      <c r="E54" s="286"/>
      <c r="F54" s="286"/>
      <c r="G54" s="286"/>
      <c r="H54" s="287"/>
      <c r="I54" s="22">
        <v>49</v>
      </c>
      <c r="J54" s="131">
        <v>0</v>
      </c>
      <c r="K54" s="131">
        <v>6568.72</v>
      </c>
    </row>
    <row r="55" spans="1:11" ht="12.75" customHeight="1">
      <c r="A55" s="279" t="s">
        <v>290</v>
      </c>
      <c r="B55" s="286"/>
      <c r="C55" s="286"/>
      <c r="D55" s="286"/>
      <c r="E55" s="286"/>
      <c r="F55" s="286"/>
      <c r="G55" s="286"/>
      <c r="H55" s="287"/>
      <c r="I55" s="22">
        <v>50</v>
      </c>
      <c r="J55" s="131"/>
      <c r="K55" s="131">
        <v>-51079.49</v>
      </c>
    </row>
    <row r="56" spans="1:11" ht="12.75" customHeight="1">
      <c r="A56" s="279" t="s">
        <v>291</v>
      </c>
      <c r="B56" s="286"/>
      <c r="C56" s="286"/>
      <c r="D56" s="286"/>
      <c r="E56" s="286"/>
      <c r="F56" s="286"/>
      <c r="G56" s="286"/>
      <c r="H56" s="287"/>
      <c r="I56" s="22">
        <v>51</v>
      </c>
      <c r="J56" s="131">
        <v>0</v>
      </c>
      <c r="K56" s="131">
        <v>0</v>
      </c>
    </row>
    <row r="57" spans="1:11" ht="12.75" customHeight="1">
      <c r="A57" s="279" t="s">
        <v>292</v>
      </c>
      <c r="B57" s="286"/>
      <c r="C57" s="286"/>
      <c r="D57" s="286"/>
      <c r="E57" s="286"/>
      <c r="F57" s="286"/>
      <c r="G57" s="286"/>
      <c r="H57" s="287"/>
      <c r="I57" s="22">
        <v>52</v>
      </c>
      <c r="J57" s="131">
        <v>-988427</v>
      </c>
      <c r="K57" s="131">
        <v>-32553100.33</v>
      </c>
    </row>
    <row r="58" spans="1:11" ht="12.75" customHeight="1">
      <c r="A58" s="285" t="s">
        <v>98</v>
      </c>
      <c r="B58" s="286"/>
      <c r="C58" s="286"/>
      <c r="D58" s="286"/>
      <c r="E58" s="286"/>
      <c r="F58" s="286"/>
      <c r="G58" s="286"/>
      <c r="H58" s="287"/>
      <c r="I58" s="22">
        <v>53</v>
      </c>
      <c r="J58" s="132">
        <f>J6+J37+J52</f>
        <v>-3358981.269999981</v>
      </c>
      <c r="K58" s="132">
        <f>K6+K37+K52</f>
        <v>32940005.409999426</v>
      </c>
    </row>
    <row r="59" spans="1:11" ht="21.75" customHeight="1">
      <c r="A59" s="285" t="s">
        <v>293</v>
      </c>
      <c r="B59" s="286"/>
      <c r="C59" s="286"/>
      <c r="D59" s="286"/>
      <c r="E59" s="286"/>
      <c r="F59" s="286"/>
      <c r="G59" s="286"/>
      <c r="H59" s="287"/>
      <c r="I59" s="22">
        <v>54</v>
      </c>
      <c r="J59" s="131">
        <v>624137</v>
      </c>
      <c r="K59" s="131">
        <v>-32953324.25</v>
      </c>
    </row>
    <row r="60" spans="1:11" ht="12.75" customHeight="1">
      <c r="A60" s="285" t="s">
        <v>99</v>
      </c>
      <c r="B60" s="286"/>
      <c r="C60" s="286"/>
      <c r="D60" s="286"/>
      <c r="E60" s="286"/>
      <c r="F60" s="286"/>
      <c r="G60" s="286"/>
      <c r="H60" s="287"/>
      <c r="I60" s="22">
        <v>55</v>
      </c>
      <c r="J60" s="132">
        <f>SUM(J58:J59)</f>
        <v>-2734844.269999981</v>
      </c>
      <c r="K60" s="132">
        <f>SUM(K58:K59)</f>
        <v>-13318.840000573546</v>
      </c>
    </row>
    <row r="61" spans="1:11" ht="12.75" customHeight="1">
      <c r="A61" s="279" t="s">
        <v>294</v>
      </c>
      <c r="B61" s="286"/>
      <c r="C61" s="286"/>
      <c r="D61" s="286"/>
      <c r="E61" s="286"/>
      <c r="F61" s="286"/>
      <c r="G61" s="286"/>
      <c r="H61" s="287"/>
      <c r="I61" s="22">
        <v>56</v>
      </c>
      <c r="J61" s="131">
        <v>41552057</v>
      </c>
      <c r="K61" s="131">
        <v>38817212.989999995</v>
      </c>
    </row>
    <row r="62" spans="1:11" ht="12.75" customHeight="1">
      <c r="A62" s="288" t="s">
        <v>100</v>
      </c>
      <c r="B62" s="289"/>
      <c r="C62" s="289"/>
      <c r="D62" s="289"/>
      <c r="E62" s="289"/>
      <c r="F62" s="289"/>
      <c r="G62" s="289"/>
      <c r="H62" s="290"/>
      <c r="I62" s="23">
        <v>57</v>
      </c>
      <c r="J62" s="133">
        <f>SUM(J60:J61)</f>
        <v>38817212.73000002</v>
      </c>
      <c r="K62" s="134">
        <f>SUM(K60:K61)</f>
        <v>38803894.149999425</v>
      </c>
    </row>
    <row r="63" ht="12.75">
      <c r="A63" s="49" t="s">
        <v>5</v>
      </c>
    </row>
  </sheetData>
  <sheetProtection/>
  <mergeCells count="62">
    <mergeCell ref="A46:H46"/>
    <mergeCell ref="A47:H47"/>
    <mergeCell ref="A60:H60"/>
    <mergeCell ref="A61:H61"/>
    <mergeCell ref="A62:H62"/>
    <mergeCell ref="D3:E3"/>
    <mergeCell ref="A56:H56"/>
    <mergeCell ref="A57:H57"/>
    <mergeCell ref="A58:H58"/>
    <mergeCell ref="A59:H59"/>
    <mergeCell ref="A54:H54"/>
    <mergeCell ref="A55:H55"/>
    <mergeCell ref="A48:H48"/>
    <mergeCell ref="A49:H49"/>
    <mergeCell ref="A50:H50"/>
    <mergeCell ref="A51:H51"/>
    <mergeCell ref="A52:H52"/>
    <mergeCell ref="A53:H53"/>
    <mergeCell ref="A38:H38"/>
    <mergeCell ref="A39:H39"/>
    <mergeCell ref="A40:H40"/>
    <mergeCell ref="A41:H41"/>
    <mergeCell ref="A44:H44"/>
    <mergeCell ref="A45:H45"/>
    <mergeCell ref="A42:H42"/>
    <mergeCell ref="A43:H43"/>
    <mergeCell ref="A28:H28"/>
    <mergeCell ref="A29:H29"/>
    <mergeCell ref="A30:H30"/>
    <mergeCell ref="A31:H31"/>
    <mergeCell ref="A32:H32"/>
    <mergeCell ref="A33:H33"/>
    <mergeCell ref="A36:H36"/>
    <mergeCell ref="A37:H37"/>
    <mergeCell ref="A18:H18"/>
    <mergeCell ref="A19:H19"/>
    <mergeCell ref="A20:H20"/>
    <mergeCell ref="A21:H21"/>
    <mergeCell ref="A34:H34"/>
    <mergeCell ref="A35:H35"/>
    <mergeCell ref="A24:H24"/>
    <mergeCell ref="A25:H25"/>
    <mergeCell ref="A26:H26"/>
    <mergeCell ref="A27:H27"/>
    <mergeCell ref="A22:H22"/>
    <mergeCell ref="A23:H23"/>
    <mergeCell ref="A10:H10"/>
    <mergeCell ref="A11:H11"/>
    <mergeCell ref="A14:H14"/>
    <mergeCell ref="A15:H15"/>
    <mergeCell ref="A16:H16"/>
    <mergeCell ref="A17:H17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  <ignoredError sqref="J18:K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0">
      <selection activeCell="L40" sqref="L40"/>
    </sheetView>
  </sheetViews>
  <sheetFormatPr defaultColWidth="9.140625" defaultRowHeight="12.75"/>
  <cols>
    <col min="5" max="5" width="10.00390625" style="0" customWidth="1"/>
    <col min="8" max="8" width="10.140625" style="0" customWidth="1"/>
    <col min="12" max="12" width="11.421875" style="0" customWidth="1"/>
  </cols>
  <sheetData>
    <row r="1" spans="1:12" ht="13.5">
      <c r="A1" s="305" t="s">
        <v>154</v>
      </c>
      <c r="B1" s="274"/>
      <c r="C1" s="274"/>
      <c r="D1" s="274"/>
      <c r="E1" s="306"/>
      <c r="F1" s="307"/>
      <c r="G1" s="307"/>
      <c r="H1" s="307"/>
      <c r="I1" s="307"/>
      <c r="J1" s="307"/>
      <c r="K1" s="308"/>
      <c r="L1" s="5"/>
    </row>
    <row r="2" spans="1:12" ht="12.75">
      <c r="A2" s="275" t="s">
        <v>402</v>
      </c>
      <c r="B2" s="276"/>
      <c r="C2" s="276"/>
      <c r="D2" s="276"/>
      <c r="E2" s="306"/>
      <c r="F2" s="309"/>
      <c r="G2" s="309"/>
      <c r="H2" s="309"/>
      <c r="I2" s="309"/>
      <c r="J2" s="309"/>
      <c r="K2" s="310"/>
      <c r="L2" s="5"/>
    </row>
    <row r="3" spans="1:13" ht="12.75">
      <c r="A3" s="42"/>
      <c r="B3" s="41"/>
      <c r="C3" s="41"/>
      <c r="D3" s="41"/>
      <c r="E3" s="50"/>
      <c r="F3" s="3"/>
      <c r="G3" s="3"/>
      <c r="H3" s="3"/>
      <c r="I3" s="3"/>
      <c r="J3" s="3"/>
      <c r="K3" s="3"/>
      <c r="L3" s="304" t="s">
        <v>61</v>
      </c>
      <c r="M3" s="304"/>
    </row>
    <row r="4" spans="1:13" ht="13.5" customHeight="1" thickBot="1">
      <c r="A4" s="315" t="s">
        <v>48</v>
      </c>
      <c r="B4" s="316"/>
      <c r="C4" s="317"/>
      <c r="D4" s="321" t="s">
        <v>65</v>
      </c>
      <c r="E4" s="301" t="s">
        <v>219</v>
      </c>
      <c r="F4" s="302"/>
      <c r="G4" s="302"/>
      <c r="H4" s="302"/>
      <c r="I4" s="302"/>
      <c r="J4" s="302"/>
      <c r="K4" s="303"/>
      <c r="L4" s="299" t="s">
        <v>226</v>
      </c>
      <c r="M4" s="299" t="s">
        <v>88</v>
      </c>
    </row>
    <row r="5" spans="1:13" ht="57" thickBot="1">
      <c r="A5" s="318"/>
      <c r="B5" s="319"/>
      <c r="C5" s="320"/>
      <c r="D5" s="322"/>
      <c r="E5" s="46" t="s">
        <v>222</v>
      </c>
      <c r="F5" s="46" t="s">
        <v>46</v>
      </c>
      <c r="G5" s="46" t="s">
        <v>223</v>
      </c>
      <c r="H5" s="46" t="s">
        <v>224</v>
      </c>
      <c r="I5" s="46" t="s">
        <v>47</v>
      </c>
      <c r="J5" s="46" t="s">
        <v>225</v>
      </c>
      <c r="K5" s="46" t="s">
        <v>87</v>
      </c>
      <c r="L5" s="300"/>
      <c r="M5" s="300"/>
    </row>
    <row r="6" spans="1:13" ht="12.75">
      <c r="A6" s="311">
        <v>1</v>
      </c>
      <c r="B6" s="311"/>
      <c r="C6" s="311"/>
      <c r="D6" s="51">
        <v>2</v>
      </c>
      <c r="E6" s="51" t="s">
        <v>63</v>
      </c>
      <c r="F6" s="52" t="s">
        <v>64</v>
      </c>
      <c r="G6" s="51" t="s">
        <v>66</v>
      </c>
      <c r="H6" s="52" t="s">
        <v>67</v>
      </c>
      <c r="I6" s="51" t="s">
        <v>68</v>
      </c>
      <c r="J6" s="52" t="s">
        <v>69</v>
      </c>
      <c r="K6" s="51" t="s">
        <v>70</v>
      </c>
      <c r="L6" s="52" t="s">
        <v>71</v>
      </c>
      <c r="M6" s="51" t="s">
        <v>72</v>
      </c>
    </row>
    <row r="7" spans="1:13" ht="21" customHeight="1">
      <c r="A7" s="312" t="s">
        <v>310</v>
      </c>
      <c r="B7" s="313"/>
      <c r="C7" s="314"/>
      <c r="D7" s="25">
        <v>1</v>
      </c>
      <c r="E7" s="121">
        <v>442887200</v>
      </c>
      <c r="F7" s="121"/>
      <c r="G7" s="121">
        <v>462272014.65</v>
      </c>
      <c r="H7" s="121">
        <v>423894652.15</v>
      </c>
      <c r="I7" s="121">
        <v>136702656.24</v>
      </c>
      <c r="J7" s="121">
        <v>69690465.91</v>
      </c>
      <c r="K7" s="122">
        <f>SUM(E7:J7)</f>
        <v>1535446988.95</v>
      </c>
      <c r="L7" s="121"/>
      <c r="M7" s="122">
        <f>K7+L7</f>
        <v>1535446988.95</v>
      </c>
    </row>
    <row r="8" spans="1:13" ht="22.5" customHeight="1">
      <c r="A8" s="292" t="s">
        <v>269</v>
      </c>
      <c r="B8" s="294"/>
      <c r="C8" s="295"/>
      <c r="D8" s="4">
        <v>2</v>
      </c>
      <c r="E8" s="123"/>
      <c r="F8" s="123"/>
      <c r="G8" s="123"/>
      <c r="H8" s="123"/>
      <c r="I8" s="123"/>
      <c r="J8" s="123"/>
      <c r="K8" s="124">
        <f aca="true" t="shared" si="0" ref="K8:K40">SUM(E8:J8)</f>
        <v>0</v>
      </c>
      <c r="L8" s="123"/>
      <c r="M8" s="124">
        <f aca="true" t="shared" si="1" ref="M8:M40">K8+L8</f>
        <v>0</v>
      </c>
    </row>
    <row r="9" spans="1:13" ht="21.75" customHeight="1">
      <c r="A9" s="292" t="s">
        <v>270</v>
      </c>
      <c r="B9" s="294"/>
      <c r="C9" s="295"/>
      <c r="D9" s="4">
        <v>3</v>
      </c>
      <c r="E9" s="123"/>
      <c r="F9" s="123"/>
      <c r="G9" s="123"/>
      <c r="H9" s="123"/>
      <c r="I9" s="123"/>
      <c r="J9" s="123"/>
      <c r="K9" s="124">
        <f t="shared" si="0"/>
        <v>0</v>
      </c>
      <c r="L9" s="123"/>
      <c r="M9" s="124">
        <f t="shared" si="1"/>
        <v>0</v>
      </c>
    </row>
    <row r="10" spans="1:13" ht="20.25" customHeight="1">
      <c r="A10" s="296" t="s">
        <v>362</v>
      </c>
      <c r="B10" s="297"/>
      <c r="C10" s="298"/>
      <c r="D10" s="4">
        <v>4</v>
      </c>
      <c r="E10" s="124">
        <f aca="true" t="shared" si="2" ref="E10:J10">SUM(E7:E9)</f>
        <v>442887200</v>
      </c>
      <c r="F10" s="124">
        <f t="shared" si="2"/>
        <v>0</v>
      </c>
      <c r="G10" s="124">
        <f t="shared" si="2"/>
        <v>462272014.65</v>
      </c>
      <c r="H10" s="124">
        <f t="shared" si="2"/>
        <v>423894652.15</v>
      </c>
      <c r="I10" s="124">
        <f t="shared" si="2"/>
        <v>136702656.24</v>
      </c>
      <c r="J10" s="124">
        <f t="shared" si="2"/>
        <v>69690465.91</v>
      </c>
      <c r="K10" s="124">
        <f t="shared" si="0"/>
        <v>1535446988.95</v>
      </c>
      <c r="L10" s="124">
        <f>SUM(L7:L9)</f>
        <v>0</v>
      </c>
      <c r="M10" s="124">
        <f t="shared" si="1"/>
        <v>1535446988.95</v>
      </c>
    </row>
    <row r="11" spans="1:13" ht="20.25" customHeight="1">
      <c r="A11" s="296" t="s">
        <v>363</v>
      </c>
      <c r="B11" s="297"/>
      <c r="C11" s="298"/>
      <c r="D11" s="4">
        <v>5</v>
      </c>
      <c r="E11" s="124">
        <f>E12+E13</f>
        <v>0</v>
      </c>
      <c r="F11" s="124">
        <f aca="true" t="shared" si="3" ref="F11:L11">F12+F13</f>
        <v>0</v>
      </c>
      <c r="G11" s="124">
        <f t="shared" si="3"/>
        <v>68426393.74000001</v>
      </c>
      <c r="H11" s="124">
        <f t="shared" si="3"/>
        <v>0</v>
      </c>
      <c r="I11" s="124">
        <f t="shared" si="3"/>
        <v>6695850.15</v>
      </c>
      <c r="J11" s="124">
        <f t="shared" si="3"/>
        <v>43603886.45</v>
      </c>
      <c r="K11" s="124">
        <f t="shared" si="0"/>
        <v>118726130.34000002</v>
      </c>
      <c r="L11" s="124">
        <f t="shared" si="3"/>
        <v>0</v>
      </c>
      <c r="M11" s="124">
        <f t="shared" si="1"/>
        <v>118726130.34000002</v>
      </c>
    </row>
    <row r="12" spans="1:13" ht="12.75" customHeight="1">
      <c r="A12" s="292" t="s">
        <v>271</v>
      </c>
      <c r="B12" s="293"/>
      <c r="C12" s="293"/>
      <c r="D12" s="4">
        <v>6</v>
      </c>
      <c r="E12" s="123"/>
      <c r="F12" s="123"/>
      <c r="G12" s="123"/>
      <c r="H12" s="123"/>
      <c r="I12" s="123"/>
      <c r="J12" s="123">
        <v>43603886.45</v>
      </c>
      <c r="K12" s="124">
        <f t="shared" si="0"/>
        <v>43603886.45</v>
      </c>
      <c r="L12" s="123"/>
      <c r="M12" s="124">
        <f t="shared" si="1"/>
        <v>43603886.45</v>
      </c>
    </row>
    <row r="13" spans="1:13" ht="21.75" customHeight="1">
      <c r="A13" s="292" t="s">
        <v>92</v>
      </c>
      <c r="B13" s="293"/>
      <c r="C13" s="293"/>
      <c r="D13" s="4">
        <v>7</v>
      </c>
      <c r="E13" s="124">
        <f aca="true" t="shared" si="4" ref="E13:J13">SUM(E14:E17)</f>
        <v>0</v>
      </c>
      <c r="F13" s="124">
        <f t="shared" si="4"/>
        <v>0</v>
      </c>
      <c r="G13" s="124">
        <f t="shared" si="4"/>
        <v>68426393.74000001</v>
      </c>
      <c r="H13" s="124">
        <f t="shared" si="4"/>
        <v>0</v>
      </c>
      <c r="I13" s="124">
        <f t="shared" si="4"/>
        <v>6695850.15</v>
      </c>
      <c r="J13" s="124">
        <f t="shared" si="4"/>
        <v>0</v>
      </c>
      <c r="K13" s="124">
        <f t="shared" si="0"/>
        <v>75122243.89000002</v>
      </c>
      <c r="L13" s="124">
        <f>SUM(L14:L17)</f>
        <v>0</v>
      </c>
      <c r="M13" s="124">
        <f t="shared" si="1"/>
        <v>75122243.89000002</v>
      </c>
    </row>
    <row r="14" spans="1:13" ht="19.5" customHeight="1">
      <c r="A14" s="292" t="s">
        <v>311</v>
      </c>
      <c r="B14" s="293"/>
      <c r="C14" s="293"/>
      <c r="D14" s="4">
        <v>8</v>
      </c>
      <c r="E14" s="123"/>
      <c r="F14" s="123"/>
      <c r="G14" s="123">
        <v>-5356680.16</v>
      </c>
      <c r="H14" s="123"/>
      <c r="I14" s="123">
        <v>5356680.16</v>
      </c>
      <c r="J14" s="123"/>
      <c r="K14" s="124">
        <f t="shared" si="0"/>
        <v>0</v>
      </c>
      <c r="L14" s="123"/>
      <c r="M14" s="124">
        <f t="shared" si="1"/>
        <v>0</v>
      </c>
    </row>
    <row r="15" spans="1:13" ht="19.5" customHeight="1">
      <c r="A15" s="292" t="s">
        <v>312</v>
      </c>
      <c r="B15" s="293"/>
      <c r="C15" s="293"/>
      <c r="D15" s="4">
        <v>9</v>
      </c>
      <c r="E15" s="123"/>
      <c r="F15" s="123"/>
      <c r="G15" s="123">
        <v>-12150805</v>
      </c>
      <c r="H15" s="123"/>
      <c r="I15" s="123"/>
      <c r="J15" s="123"/>
      <c r="K15" s="124">
        <f t="shared" si="0"/>
        <v>-12150805</v>
      </c>
      <c r="L15" s="123"/>
      <c r="M15" s="124">
        <f t="shared" si="1"/>
        <v>-12150805</v>
      </c>
    </row>
    <row r="16" spans="1:13" ht="21" customHeight="1">
      <c r="A16" s="292" t="s">
        <v>313</v>
      </c>
      <c r="B16" s="293"/>
      <c r="C16" s="293"/>
      <c r="D16" s="4">
        <v>10</v>
      </c>
      <c r="E16" s="123"/>
      <c r="F16" s="123"/>
      <c r="G16" s="123">
        <v>85933878.9</v>
      </c>
      <c r="H16" s="123"/>
      <c r="I16" s="123"/>
      <c r="J16" s="123"/>
      <c r="K16" s="124">
        <f t="shared" si="0"/>
        <v>85933878.9</v>
      </c>
      <c r="L16" s="123"/>
      <c r="M16" s="124">
        <f t="shared" si="1"/>
        <v>85933878.9</v>
      </c>
    </row>
    <row r="17" spans="1:13" ht="21.75" customHeight="1">
      <c r="A17" s="292" t="s">
        <v>272</v>
      </c>
      <c r="B17" s="293"/>
      <c r="C17" s="293"/>
      <c r="D17" s="4">
        <v>11</v>
      </c>
      <c r="E17" s="123"/>
      <c r="F17" s="123"/>
      <c r="G17" s="123"/>
      <c r="H17" s="123"/>
      <c r="I17" s="123">
        <v>1339169.99</v>
      </c>
      <c r="J17" s="123"/>
      <c r="K17" s="124">
        <f t="shared" si="0"/>
        <v>1339169.99</v>
      </c>
      <c r="L17" s="123"/>
      <c r="M17" s="124">
        <f t="shared" si="1"/>
        <v>1339169.99</v>
      </c>
    </row>
    <row r="18" spans="1:13" ht="21.75" customHeight="1">
      <c r="A18" s="296" t="s">
        <v>364</v>
      </c>
      <c r="B18" s="293"/>
      <c r="C18" s="293"/>
      <c r="D18" s="4">
        <v>12</v>
      </c>
      <c r="E18" s="124">
        <f>SUM(E19:E22)</f>
        <v>0</v>
      </c>
      <c r="F18" s="124">
        <f aca="true" t="shared" si="5" ref="F18:L18">SUM(F19:F22)</f>
        <v>0</v>
      </c>
      <c r="G18" s="124">
        <f t="shared" si="5"/>
        <v>0</v>
      </c>
      <c r="H18" s="124">
        <f t="shared" si="5"/>
        <v>20036008.95</v>
      </c>
      <c r="I18" s="124">
        <f t="shared" si="5"/>
        <v>48674456.96</v>
      </c>
      <c r="J18" s="124">
        <f t="shared" si="5"/>
        <v>-69690465.91</v>
      </c>
      <c r="K18" s="124">
        <f t="shared" si="0"/>
        <v>-980000</v>
      </c>
      <c r="L18" s="124">
        <f t="shared" si="5"/>
        <v>0</v>
      </c>
      <c r="M18" s="124">
        <f t="shared" si="1"/>
        <v>-980000</v>
      </c>
    </row>
    <row r="19" spans="1:13" ht="21.75" customHeight="1">
      <c r="A19" s="292" t="s">
        <v>93</v>
      </c>
      <c r="B19" s="293"/>
      <c r="C19" s="293"/>
      <c r="D19" s="4">
        <v>13</v>
      </c>
      <c r="E19" s="123"/>
      <c r="F19" s="123"/>
      <c r="G19" s="123"/>
      <c r="H19" s="123"/>
      <c r="I19" s="123"/>
      <c r="J19" s="123"/>
      <c r="K19" s="124">
        <f t="shared" si="0"/>
        <v>0</v>
      </c>
      <c r="L19" s="123"/>
      <c r="M19" s="124">
        <f t="shared" si="1"/>
        <v>0</v>
      </c>
    </row>
    <row r="20" spans="1:13" ht="12.75" customHeight="1">
      <c r="A20" s="292" t="s">
        <v>315</v>
      </c>
      <c r="B20" s="293"/>
      <c r="C20" s="293"/>
      <c r="D20" s="4">
        <v>14</v>
      </c>
      <c r="E20" s="123"/>
      <c r="F20" s="123"/>
      <c r="G20" s="123"/>
      <c r="H20" s="123"/>
      <c r="I20" s="123"/>
      <c r="J20" s="123"/>
      <c r="K20" s="124">
        <f t="shared" si="0"/>
        <v>0</v>
      </c>
      <c r="L20" s="123"/>
      <c r="M20" s="124">
        <f t="shared" si="1"/>
        <v>0</v>
      </c>
    </row>
    <row r="21" spans="1:13" ht="12.75" customHeight="1">
      <c r="A21" s="292" t="s">
        <v>316</v>
      </c>
      <c r="B21" s="293"/>
      <c r="C21" s="293"/>
      <c r="D21" s="4">
        <v>15</v>
      </c>
      <c r="E21" s="123"/>
      <c r="F21" s="123"/>
      <c r="G21" s="123"/>
      <c r="H21" s="123"/>
      <c r="I21" s="123"/>
      <c r="J21" s="123">
        <v>-980000</v>
      </c>
      <c r="K21" s="124">
        <f t="shared" si="0"/>
        <v>-980000</v>
      </c>
      <c r="L21" s="123"/>
      <c r="M21" s="124">
        <f t="shared" si="1"/>
        <v>-980000</v>
      </c>
    </row>
    <row r="22" spans="1:13" ht="12.75" customHeight="1">
      <c r="A22" s="292" t="s">
        <v>317</v>
      </c>
      <c r="B22" s="293"/>
      <c r="C22" s="293"/>
      <c r="D22" s="4">
        <v>16</v>
      </c>
      <c r="E22" s="123"/>
      <c r="F22" s="123"/>
      <c r="G22" s="123"/>
      <c r="H22" s="123">
        <v>20036008.95</v>
      </c>
      <c r="I22" s="123">
        <v>48674456.96</v>
      </c>
      <c r="J22" s="123">
        <v>-68710465.91</v>
      </c>
      <c r="K22" s="124">
        <f t="shared" si="0"/>
        <v>0</v>
      </c>
      <c r="L22" s="123"/>
      <c r="M22" s="124">
        <f t="shared" si="1"/>
        <v>0</v>
      </c>
    </row>
    <row r="23" spans="1:13" ht="21.75" customHeight="1" thickBot="1">
      <c r="A23" s="323" t="s">
        <v>365</v>
      </c>
      <c r="B23" s="324"/>
      <c r="C23" s="324"/>
      <c r="D23" s="26">
        <v>17</v>
      </c>
      <c r="E23" s="125">
        <f aca="true" t="shared" si="6" ref="E23:J23">E10+E11+E18</f>
        <v>442887200</v>
      </c>
      <c r="F23" s="125">
        <f t="shared" si="6"/>
        <v>0</v>
      </c>
      <c r="G23" s="125">
        <f t="shared" si="6"/>
        <v>530698408.39</v>
      </c>
      <c r="H23" s="125">
        <f t="shared" si="6"/>
        <v>443930661.09999996</v>
      </c>
      <c r="I23" s="125">
        <f t="shared" si="6"/>
        <v>192072963.35000002</v>
      </c>
      <c r="J23" s="125">
        <f t="shared" si="6"/>
        <v>43603886.45</v>
      </c>
      <c r="K23" s="125">
        <f t="shared" si="0"/>
        <v>1653193119.2900002</v>
      </c>
      <c r="L23" s="125">
        <f>L10+L11+L18</f>
        <v>0</v>
      </c>
      <c r="M23" s="125">
        <f t="shared" si="1"/>
        <v>1653193119.2900002</v>
      </c>
    </row>
    <row r="24" spans="1:13" ht="24" customHeight="1" thickTop="1">
      <c r="A24" s="325" t="s">
        <v>318</v>
      </c>
      <c r="B24" s="326"/>
      <c r="C24" s="326"/>
      <c r="D24" s="27">
        <v>18</v>
      </c>
      <c r="E24" s="126">
        <v>442887200</v>
      </c>
      <c r="F24" s="126">
        <v>0</v>
      </c>
      <c r="G24" s="126">
        <v>530698408.39</v>
      </c>
      <c r="H24" s="126">
        <v>443930661.09999996</v>
      </c>
      <c r="I24" s="126">
        <v>192072963.35000002</v>
      </c>
      <c r="J24" s="126">
        <v>43603886.45</v>
      </c>
      <c r="K24" s="127">
        <f t="shared" si="0"/>
        <v>1653193119.2900002</v>
      </c>
      <c r="L24" s="126"/>
      <c r="M24" s="127">
        <f t="shared" si="1"/>
        <v>1653193119.2900002</v>
      </c>
    </row>
    <row r="25" spans="1:13" ht="12.75" customHeight="1">
      <c r="A25" s="292" t="s">
        <v>320</v>
      </c>
      <c r="B25" s="293"/>
      <c r="C25" s="293"/>
      <c r="D25" s="4">
        <v>19</v>
      </c>
      <c r="E25" s="123"/>
      <c r="F25" s="123"/>
      <c r="G25" s="123"/>
      <c r="H25" s="123"/>
      <c r="I25" s="123"/>
      <c r="J25" s="123"/>
      <c r="K25" s="124">
        <f t="shared" si="0"/>
        <v>0</v>
      </c>
      <c r="L25" s="123"/>
      <c r="M25" s="124">
        <f t="shared" si="1"/>
        <v>0</v>
      </c>
    </row>
    <row r="26" spans="1:13" ht="20.25" customHeight="1">
      <c r="A26" s="292" t="s">
        <v>319</v>
      </c>
      <c r="B26" s="293"/>
      <c r="C26" s="293"/>
      <c r="D26" s="4">
        <v>20</v>
      </c>
      <c r="E26" s="123"/>
      <c r="F26" s="123"/>
      <c r="G26" s="123">
        <v>-783466</v>
      </c>
      <c r="H26" s="123"/>
      <c r="I26" s="123">
        <v>825966</v>
      </c>
      <c r="J26" s="123"/>
      <c r="K26" s="124">
        <f t="shared" si="0"/>
        <v>42500</v>
      </c>
      <c r="L26" s="123"/>
      <c r="M26" s="124">
        <f t="shared" si="1"/>
        <v>42500</v>
      </c>
    </row>
    <row r="27" spans="1:13" ht="21.75" customHeight="1">
      <c r="A27" s="296" t="s">
        <v>366</v>
      </c>
      <c r="B27" s="293"/>
      <c r="C27" s="293"/>
      <c r="D27" s="4">
        <v>21</v>
      </c>
      <c r="E27" s="124">
        <f>SUM(E24:E26)</f>
        <v>442887200</v>
      </c>
      <c r="F27" s="124">
        <f aca="true" t="shared" si="7" ref="F27:L27">SUM(F24:F26)</f>
        <v>0</v>
      </c>
      <c r="G27" s="124">
        <f t="shared" si="7"/>
        <v>529914942.39</v>
      </c>
      <c r="H27" s="124">
        <f t="shared" si="7"/>
        <v>443930661.09999996</v>
      </c>
      <c r="I27" s="124">
        <f t="shared" si="7"/>
        <v>192898929.35000002</v>
      </c>
      <c r="J27" s="124">
        <f t="shared" si="7"/>
        <v>43603886.45</v>
      </c>
      <c r="K27" s="124">
        <f t="shared" si="0"/>
        <v>1653235619.2900002</v>
      </c>
      <c r="L27" s="124">
        <f t="shared" si="7"/>
        <v>0</v>
      </c>
      <c r="M27" s="124">
        <f t="shared" si="1"/>
        <v>1653235619.2900002</v>
      </c>
    </row>
    <row r="28" spans="1:13" ht="23.25" customHeight="1">
      <c r="A28" s="296" t="s">
        <v>367</v>
      </c>
      <c r="B28" s="293"/>
      <c r="C28" s="293"/>
      <c r="D28" s="4">
        <v>22</v>
      </c>
      <c r="E28" s="124">
        <f>E29+E30</f>
        <v>0</v>
      </c>
      <c r="F28" s="124">
        <f aca="true" t="shared" si="8" ref="F28:L28">F29+F30</f>
        <v>0</v>
      </c>
      <c r="G28" s="124">
        <f t="shared" si="8"/>
        <v>-69823382.96000001</v>
      </c>
      <c r="H28" s="124">
        <f t="shared" si="8"/>
        <v>0</v>
      </c>
      <c r="I28" s="124">
        <f t="shared" si="8"/>
        <v>7670975.27</v>
      </c>
      <c r="J28" s="124">
        <f t="shared" si="8"/>
        <v>78666744.93</v>
      </c>
      <c r="K28" s="124">
        <f t="shared" si="0"/>
        <v>16514337.239999995</v>
      </c>
      <c r="L28" s="124">
        <f t="shared" si="8"/>
        <v>0</v>
      </c>
      <c r="M28" s="124">
        <f t="shared" si="1"/>
        <v>16514337.239999995</v>
      </c>
    </row>
    <row r="29" spans="1:13" ht="13.5" customHeight="1">
      <c r="A29" s="292" t="s">
        <v>94</v>
      </c>
      <c r="B29" s="293"/>
      <c r="C29" s="293"/>
      <c r="D29" s="4">
        <v>23</v>
      </c>
      <c r="E29" s="123"/>
      <c r="F29" s="123"/>
      <c r="G29" s="123"/>
      <c r="H29" s="123"/>
      <c r="I29" s="123"/>
      <c r="J29" s="123">
        <v>78666744.93</v>
      </c>
      <c r="K29" s="124">
        <f t="shared" si="0"/>
        <v>78666744.93</v>
      </c>
      <c r="L29" s="123"/>
      <c r="M29" s="124">
        <f t="shared" si="1"/>
        <v>78666744.93</v>
      </c>
    </row>
    <row r="30" spans="1:13" ht="21.75" customHeight="1">
      <c r="A30" s="292" t="s">
        <v>91</v>
      </c>
      <c r="B30" s="293"/>
      <c r="C30" s="293"/>
      <c r="D30" s="4">
        <v>24</v>
      </c>
      <c r="E30" s="124">
        <f aca="true" t="shared" si="9" ref="E30:J30">SUM(E31:E34)</f>
        <v>0</v>
      </c>
      <c r="F30" s="124">
        <f t="shared" si="9"/>
        <v>0</v>
      </c>
      <c r="G30" s="124">
        <f t="shared" si="9"/>
        <v>-69823382.96000001</v>
      </c>
      <c r="H30" s="124">
        <f t="shared" si="9"/>
        <v>0</v>
      </c>
      <c r="I30" s="124">
        <f t="shared" si="9"/>
        <v>7670975.27</v>
      </c>
      <c r="J30" s="124">
        <f t="shared" si="9"/>
        <v>0</v>
      </c>
      <c r="K30" s="124">
        <f t="shared" si="0"/>
        <v>-62152407.69000001</v>
      </c>
      <c r="L30" s="124">
        <f>SUM(L31:L34)</f>
        <v>0</v>
      </c>
      <c r="M30" s="124">
        <f t="shared" si="1"/>
        <v>-62152407.69000001</v>
      </c>
    </row>
    <row r="31" spans="1:13" ht="21.75" customHeight="1">
      <c r="A31" s="292" t="s">
        <v>311</v>
      </c>
      <c r="B31" s="293"/>
      <c r="C31" s="293"/>
      <c r="D31" s="4">
        <v>25</v>
      </c>
      <c r="E31" s="123"/>
      <c r="F31" s="123"/>
      <c r="G31" s="123">
        <v>-6118370.67</v>
      </c>
      <c r="H31" s="123"/>
      <c r="I31" s="123">
        <v>6780054.46</v>
      </c>
      <c r="J31" s="123"/>
      <c r="K31" s="124">
        <f t="shared" si="0"/>
        <v>661683.79</v>
      </c>
      <c r="L31" s="123"/>
      <c r="M31" s="124">
        <f t="shared" si="1"/>
        <v>661683.79</v>
      </c>
    </row>
    <row r="32" spans="1:13" ht="21.75" customHeight="1">
      <c r="A32" s="292" t="s">
        <v>312</v>
      </c>
      <c r="B32" s="293"/>
      <c r="C32" s="293"/>
      <c r="D32" s="4">
        <v>26</v>
      </c>
      <c r="E32" s="123"/>
      <c r="F32" s="123"/>
      <c r="G32" s="123">
        <v>-45640033.29</v>
      </c>
      <c r="H32" s="123"/>
      <c r="I32" s="123"/>
      <c r="J32" s="123"/>
      <c r="K32" s="124">
        <f t="shared" si="0"/>
        <v>-45640033.29</v>
      </c>
      <c r="L32" s="123"/>
      <c r="M32" s="124">
        <f t="shared" si="1"/>
        <v>-45640033.29</v>
      </c>
    </row>
    <row r="33" spans="1:13" ht="22.5" customHeight="1">
      <c r="A33" s="292" t="s">
        <v>313</v>
      </c>
      <c r="B33" s="293"/>
      <c r="C33" s="293"/>
      <c r="D33" s="4">
        <v>27</v>
      </c>
      <c r="E33" s="123"/>
      <c r="F33" s="123"/>
      <c r="G33" s="123">
        <v>-18064979</v>
      </c>
      <c r="H33" s="123"/>
      <c r="I33" s="123"/>
      <c r="J33" s="123"/>
      <c r="K33" s="124">
        <f t="shared" si="0"/>
        <v>-18064979</v>
      </c>
      <c r="L33" s="123"/>
      <c r="M33" s="124">
        <f t="shared" si="1"/>
        <v>-18064979</v>
      </c>
    </row>
    <row r="34" spans="1:13" ht="21" customHeight="1">
      <c r="A34" s="292" t="s">
        <v>272</v>
      </c>
      <c r="B34" s="293"/>
      <c r="C34" s="293"/>
      <c r="D34" s="4">
        <v>28</v>
      </c>
      <c r="E34" s="123"/>
      <c r="F34" s="123"/>
      <c r="G34" s="123"/>
      <c r="H34" s="123"/>
      <c r="I34" s="123">
        <v>890920.81</v>
      </c>
      <c r="J34" s="123"/>
      <c r="K34" s="124">
        <f t="shared" si="0"/>
        <v>890920.81</v>
      </c>
      <c r="L34" s="123"/>
      <c r="M34" s="124">
        <f t="shared" si="1"/>
        <v>890920.81</v>
      </c>
    </row>
    <row r="35" spans="1:13" ht="33.75" customHeight="1">
      <c r="A35" s="296" t="s">
        <v>368</v>
      </c>
      <c r="B35" s="293"/>
      <c r="C35" s="293"/>
      <c r="D35" s="4">
        <v>29</v>
      </c>
      <c r="E35" s="124">
        <f aca="true" t="shared" si="10" ref="E35:J35">SUM(E36:E39)</f>
        <v>0</v>
      </c>
      <c r="F35" s="124">
        <f t="shared" si="10"/>
        <v>0</v>
      </c>
      <c r="G35" s="124">
        <f t="shared" si="10"/>
        <v>0</v>
      </c>
      <c r="H35" s="124">
        <f t="shared" si="10"/>
        <v>12536117</v>
      </c>
      <c r="I35" s="124">
        <f t="shared" si="10"/>
        <v>2403949</v>
      </c>
      <c r="J35" s="124">
        <f t="shared" si="10"/>
        <v>-43603886</v>
      </c>
      <c r="K35" s="124">
        <f t="shared" si="0"/>
        <v>-28663820</v>
      </c>
      <c r="L35" s="124">
        <f>SUM(L36:L39)</f>
        <v>0</v>
      </c>
      <c r="M35" s="124">
        <f t="shared" si="1"/>
        <v>-28663820</v>
      </c>
    </row>
    <row r="36" spans="1:13" ht="26.25" customHeight="1">
      <c r="A36" s="292" t="s">
        <v>314</v>
      </c>
      <c r="B36" s="293"/>
      <c r="C36" s="293"/>
      <c r="D36" s="4">
        <v>30</v>
      </c>
      <c r="E36" s="123"/>
      <c r="F36" s="123"/>
      <c r="G36" s="123"/>
      <c r="H36" s="123"/>
      <c r="I36" s="123"/>
      <c r="J36" s="123"/>
      <c r="K36" s="124">
        <f t="shared" si="0"/>
        <v>0</v>
      </c>
      <c r="L36" s="123"/>
      <c r="M36" s="124">
        <f t="shared" si="1"/>
        <v>0</v>
      </c>
    </row>
    <row r="37" spans="1:13" ht="12.75" customHeight="1">
      <c r="A37" s="292" t="s">
        <v>315</v>
      </c>
      <c r="B37" s="293"/>
      <c r="C37" s="293"/>
      <c r="D37" s="4">
        <v>31</v>
      </c>
      <c r="E37" s="123"/>
      <c r="F37" s="123"/>
      <c r="G37" s="123"/>
      <c r="H37" s="123"/>
      <c r="I37" s="123"/>
      <c r="J37" s="123"/>
      <c r="K37" s="124">
        <f t="shared" si="0"/>
        <v>0</v>
      </c>
      <c r="L37" s="123"/>
      <c r="M37" s="124">
        <f t="shared" si="1"/>
        <v>0</v>
      </c>
    </row>
    <row r="38" spans="1:13" ht="12.75" customHeight="1">
      <c r="A38" s="292" t="s">
        <v>316</v>
      </c>
      <c r="B38" s="293"/>
      <c r="C38" s="293"/>
      <c r="D38" s="4">
        <v>32</v>
      </c>
      <c r="E38" s="123"/>
      <c r="F38" s="123"/>
      <c r="G38" s="123"/>
      <c r="H38" s="123"/>
      <c r="I38" s="123"/>
      <c r="J38" s="123">
        <v>-28663820</v>
      </c>
      <c r="K38" s="124">
        <f t="shared" si="0"/>
        <v>-28663820</v>
      </c>
      <c r="L38" s="123"/>
      <c r="M38" s="124">
        <f t="shared" si="1"/>
        <v>-28663820</v>
      </c>
    </row>
    <row r="39" spans="1:13" ht="12.75" customHeight="1">
      <c r="A39" s="292" t="s">
        <v>95</v>
      </c>
      <c r="B39" s="293"/>
      <c r="C39" s="293"/>
      <c r="D39" s="4">
        <v>33</v>
      </c>
      <c r="E39" s="123"/>
      <c r="F39" s="123"/>
      <c r="G39" s="123"/>
      <c r="H39" s="123">
        <v>12536117</v>
      </c>
      <c r="I39" s="123">
        <v>2403949</v>
      </c>
      <c r="J39" s="123">
        <v>-14940066</v>
      </c>
      <c r="K39" s="124">
        <f t="shared" si="0"/>
        <v>0</v>
      </c>
      <c r="L39" s="123"/>
      <c r="M39" s="124">
        <f t="shared" si="1"/>
        <v>0</v>
      </c>
    </row>
    <row r="40" spans="1:13" ht="48.75" customHeight="1">
      <c r="A40" s="327" t="s">
        <v>369</v>
      </c>
      <c r="B40" s="328"/>
      <c r="C40" s="328"/>
      <c r="D40" s="24">
        <v>34</v>
      </c>
      <c r="E40" s="128">
        <f aca="true" t="shared" si="11" ref="E40:J40">E27+E28+E35</f>
        <v>442887200</v>
      </c>
      <c r="F40" s="128">
        <f t="shared" si="11"/>
        <v>0</v>
      </c>
      <c r="G40" s="128">
        <f t="shared" si="11"/>
        <v>460091559.42999995</v>
      </c>
      <c r="H40" s="128">
        <f t="shared" si="11"/>
        <v>456466778.09999996</v>
      </c>
      <c r="I40" s="128">
        <f t="shared" si="11"/>
        <v>202973853.62000003</v>
      </c>
      <c r="J40" s="128">
        <f t="shared" si="11"/>
        <v>78666745.38000001</v>
      </c>
      <c r="K40" s="128">
        <f t="shared" si="0"/>
        <v>1641086136.5300002</v>
      </c>
      <c r="L40" s="128">
        <f>L27+L28+L35</f>
        <v>0</v>
      </c>
      <c r="M40" s="128">
        <f t="shared" si="1"/>
        <v>1641086136.5300002</v>
      </c>
    </row>
  </sheetData>
  <sheetProtection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20:C20"/>
    <mergeCell ref="A21:C21"/>
    <mergeCell ref="A16:C16"/>
    <mergeCell ref="A17:C17"/>
    <mergeCell ref="A18:C18"/>
    <mergeCell ref="A19:C19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K7:K9 K24:K26 K37:K39" formulaRange="1"/>
    <ignoredError sqref="K10:K23 K27:K36 K4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O12" sqref="O12"/>
    </sheetView>
  </sheetViews>
  <sheetFormatPr defaultColWidth="9.140625" defaultRowHeight="12.75"/>
  <cols>
    <col min="1" max="16384" width="9.140625" style="107" customWidth="1"/>
  </cols>
  <sheetData>
    <row r="1" spans="1:10" ht="12">
      <c r="A1" s="106"/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.75">
      <c r="A2" s="329" t="s">
        <v>361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ht="12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2.75" customHeight="1">
      <c r="A4" s="330" t="s">
        <v>86</v>
      </c>
      <c r="B4" s="330"/>
      <c r="C4" s="330"/>
      <c r="D4" s="330"/>
      <c r="E4" s="330"/>
      <c r="F4" s="330"/>
      <c r="G4" s="330"/>
      <c r="H4" s="330"/>
      <c r="I4" s="330"/>
      <c r="J4" s="330"/>
    </row>
    <row r="5" spans="1:10" ht="12.75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</row>
    <row r="6" spans="1:10" ht="12.75" customHeight="1">
      <c r="A6" s="330"/>
      <c r="B6" s="330"/>
      <c r="C6" s="330"/>
      <c r="D6" s="330"/>
      <c r="E6" s="330"/>
      <c r="F6" s="330"/>
      <c r="G6" s="330"/>
      <c r="H6" s="330"/>
      <c r="I6" s="330"/>
      <c r="J6" s="330"/>
    </row>
    <row r="7" spans="1:10" ht="12.75" customHeight="1">
      <c r="A7" s="330"/>
      <c r="B7" s="330"/>
      <c r="C7" s="330"/>
      <c r="D7" s="330"/>
      <c r="E7" s="330"/>
      <c r="F7" s="330"/>
      <c r="G7" s="330"/>
      <c r="H7" s="330"/>
      <c r="I7" s="330"/>
      <c r="J7" s="330"/>
    </row>
    <row r="8" spans="1:10" ht="12.75" customHeight="1">
      <c r="A8" s="330"/>
      <c r="B8" s="330"/>
      <c r="C8" s="330"/>
      <c r="D8" s="330"/>
      <c r="E8" s="330"/>
      <c r="F8" s="330"/>
      <c r="G8" s="330"/>
      <c r="H8" s="330"/>
      <c r="I8" s="330"/>
      <c r="J8" s="330"/>
    </row>
    <row r="9" spans="1:10" ht="12.75" customHeight="1">
      <c r="A9" s="330"/>
      <c r="B9" s="330"/>
      <c r="C9" s="330"/>
      <c r="D9" s="330"/>
      <c r="E9" s="330"/>
      <c r="F9" s="330"/>
      <c r="G9" s="330"/>
      <c r="H9" s="330"/>
      <c r="I9" s="330"/>
      <c r="J9" s="330"/>
    </row>
    <row r="10" spans="1:10" ht="12">
      <c r="A10" s="331"/>
      <c r="B10" s="331"/>
      <c r="C10" s="331"/>
      <c r="D10" s="331"/>
      <c r="E10" s="331"/>
      <c r="F10" s="331"/>
      <c r="G10" s="331"/>
      <c r="H10" s="331"/>
      <c r="I10" s="331"/>
      <c r="J10" s="331"/>
    </row>
    <row r="11" spans="1:10" ht="12">
      <c r="A11" s="108"/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 ht="12">
      <c r="A12" s="108"/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ht="12">
      <c r="A13" s="108"/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 ht="12">
      <c r="A14" s="108"/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 ht="12">
      <c r="A15" s="108"/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0" ht="12">
      <c r="A16" s="108"/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0" ht="12">
      <c r="A17" s="108"/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10" ht="12">
      <c r="A18" s="108"/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ht="12">
      <c r="A19" s="108"/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12">
      <c r="A20" s="108"/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 ht="12">
      <c r="A21" s="108"/>
      <c r="B21" s="108"/>
      <c r="C21" s="108"/>
      <c r="D21" s="108"/>
      <c r="E21" s="108"/>
      <c r="F21" s="108"/>
      <c r="G21" s="108"/>
      <c r="H21" s="108"/>
      <c r="I21" s="108"/>
      <c r="J21" s="108"/>
    </row>
    <row r="22" spans="1:10" ht="12">
      <c r="A22" s="108"/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0" ht="12">
      <c r="A23" s="108"/>
      <c r="B23" s="108"/>
      <c r="C23" s="108"/>
      <c r="D23" s="108"/>
      <c r="E23" s="108"/>
      <c r="F23" s="108"/>
      <c r="G23" s="108"/>
      <c r="H23" s="108"/>
      <c r="I23" s="108"/>
      <c r="J23" s="108"/>
    </row>
    <row r="24" spans="1:10" ht="12">
      <c r="A24" s="108"/>
      <c r="B24" s="108"/>
      <c r="C24" s="108"/>
      <c r="D24" s="108"/>
      <c r="E24" s="108"/>
      <c r="F24" s="108"/>
      <c r="G24" s="108"/>
      <c r="H24" s="108"/>
      <c r="I24" s="108"/>
      <c r="J24" s="108"/>
    </row>
    <row r="25" spans="1:10" ht="12">
      <c r="A25" s="108"/>
      <c r="B25" s="108"/>
      <c r="C25" s="108"/>
      <c r="D25" s="108"/>
      <c r="E25" s="108"/>
      <c r="F25" s="108"/>
      <c r="G25" s="108"/>
      <c r="H25" s="108"/>
      <c r="J25" s="108"/>
    </row>
    <row r="26" spans="1:10" ht="12">
      <c r="A26" s="108"/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 ht="12">
      <c r="A27" s="108"/>
      <c r="B27" s="108"/>
      <c r="C27" s="108"/>
      <c r="D27" s="108"/>
      <c r="E27" s="108"/>
      <c r="F27" s="108"/>
      <c r="G27" s="108"/>
      <c r="H27" s="108"/>
      <c r="I27" s="108"/>
      <c r="J27" s="108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Karlo Tafra</cp:lastModifiedBy>
  <cp:lastPrinted>2012-04-10T07:07:29Z</cp:lastPrinted>
  <dcterms:created xsi:type="dcterms:W3CDTF">2008-10-17T11:51:54Z</dcterms:created>
  <dcterms:modified xsi:type="dcterms:W3CDTF">2012-04-10T07:14:37Z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