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1040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PODACI'!$A$1:$I$64</definedName>
    <definedName name="_xlnm.Print_Area" localSheetId="3">'RDG-kumulativno'!$A$1:$L$102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<sst xmlns="http://schemas.openxmlformats.org/spreadsheetml/2006/main" count="564" uniqueCount="420">
  <si>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</si>
  <si>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</si>
  <si>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</si>
  <si>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</si>
  <si>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</si>
  <si>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</si>
  <si>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</si>
  <si>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</si>
  <si>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</si>
  <si>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</si>
  <si>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</si>
  <si>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</si>
  <si>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</si>
  <si>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</si>
  <si>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</si>
  <si>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</si>
  <si>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</si>
  <si>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</si>
  <si>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</si>
  <si>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</si>
  <si>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</si>
  <si>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</si>
  <si>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</si>
  <si>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</si>
  <si>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</si>
  <si>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</si>
  <si>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</si>
  <si>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</si>
  <si>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</si>
  <si>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</si>
  <si>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</si>
  <si>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</si>
  <si>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</si>
  <si>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</si>
  <si>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</si>
  <si>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</si>
  <si>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</si>
  <si>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</si>
  <si>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</si>
  <si>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</si>
  <si>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</si>
  <si>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</si>
  <si>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</si>
  <si>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</si>
  <si>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</si>
  <si>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</si>
  <si>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</si>
  <si>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</si>
  <si>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</si>
  <si>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</si>
  <si>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</si>
  <si>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</si>
  <si>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</si>
  <si>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</si>
  <si>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</si>
  <si>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</si>
  <si>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</si>
  <si>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</si>
  <si>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</si>
  <si>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</si>
  <si>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</si>
  <si>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</si>
  <si>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</si>
  <si>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</si>
  <si>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</si>
  <si>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</si>
  <si>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</si>
  <si>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</si>
  <si>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</si>
  <si>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</si>
  <si>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</si>
  <si>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</si>
  <si>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</si>
  <si>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</si>
  <si>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</si>
  <si>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</si>
  <si>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</si>
  <si>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</si>
  <si>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</si>
  <si>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</si>
  <si>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</si>
  <si>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</si>
  <si>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</si>
  <si>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</si>
  <si>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</si>
  <si>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</si>
  <si>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</si>
  <si>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</si>
  <si>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</si>
  <si>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</si>
  <si>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</si>
  <si>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</si>
  <si>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</si>
  <si>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</si>
  <si>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</si>
  <si>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</si>
  <si>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</si>
  <si>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</si>
  <si>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</si>
  <si>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</si>
  <si>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</si>
  <si>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</si>
  <si>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</si>
  <si>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</si>
  <si>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</si>
  <si>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</si>
  <si>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</si>
  <si>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</si>
  <si>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</si>
  <si>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</si>
  <si>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</si>
  <si>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</si>
  <si>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</si>
  <si>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</si>
  <si>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</si>
  <si>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</si>
  <si>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</si>
  <si>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</si>
  <si>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</si>
  <si>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</si>
  <si>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</si>
  <si>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</si>
  <si>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</si>
  <si>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</si>
  <si>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</si>
  <si>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</si>
  <si>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</si>
  <si>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</si>
  <si>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</si>
  <si>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</si>
  <si>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</si>
  <si>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</si>
  <si>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</si>
  <si>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</si>
  <si>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</si>
  <si>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</si>
  <si>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</si>
  <si>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</si>
  <si>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</si>
  <si>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</si>
  <si>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</si>
  <si>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</si>
  <si>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</si>
  <si>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</si>
  <si>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</si>
  <si>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</si>
  <si>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</si>
  <si>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</si>
  <si>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</si>
  <si>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</si>
  <si>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</si>
  <si>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</si>
  <si>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</si>
  <si>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</si>
  <si>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</si>
  <si>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</si>
  <si>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</si>
  <si>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</si>
  <si>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</si>
  <si>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</si>
  <si>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</si>
  <si>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</si>
  <si>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</si>
  <si>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</si>
  <si>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</si>
  <si>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</si>
  <si>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</si>
  <si>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</si>
  <si>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</si>
  <si>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</si>
  <si>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</si>
  <si>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</si>
  <si>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</si>
  <si>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</si>
  <si>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</si>
  <si>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</si>
  <si>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</si>
  <si>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</si>
  <si>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</si>
  <si>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</si>
  <si>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</si>
  <si>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</si>
  <si>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</si>
  <si>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</si>
  <si>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</si>
  <si>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</si>
  <si>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</si>
  <si>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</si>
  <si>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</si>
  <si>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</si>
  <si>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</si>
  <si>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</si>
  <si>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</si>
  <si>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</si>
  <si>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</si>
  <si>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</si>
  <si>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</si>
  <si>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</si>
  <si>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</si>
  <si>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</si>
  <si>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</si>
  <si>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</si>
  <si>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</si>
  <si>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</si>
  <si>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</si>
  <si>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</si>
  <si>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</si>
  <si>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</si>
  <si>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</si>
  <si>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</si>
  <si>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</si>
  <si>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</si>
  <si>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</si>
  <si>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</si>
  <si>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</si>
  <si>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</si>
  <si>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</si>
  <si>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</si>
  <si>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</si>
  <si>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</si>
  <si>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</si>
  <si>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</si>
  <si>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</si>
  <si>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</si>
  <si>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</si>
  <si>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</si>
  <si>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</si>
  <si>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</si>
  <si>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</si>
  <si>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</si>
  <si>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</si>
  <si>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</si>
  <si>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</si>
  <si>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</si>
  <si>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</si>
  <si>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</si>
  <si>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</si>
  <si>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</si>
  <si>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</si>
  <si>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</si>
  <si>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</si>
  <si>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</si>
  <si>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</si>
  <si>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</si>
  <si>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</si>
  <si>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</si>
  <si>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</si>
  <si>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</si>
  <si>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</si>
  <si>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</si>
  <si>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</si>
  <si>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</si>
  <si>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</si>
  <si>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</si>
  <si>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</si>
  <si>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</si>
  <si>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</si>
  <si>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</si>
  <si>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</si>
  <si>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</si>
  <si>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</si>
  <si>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</si>
  <si>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</si>
  <si>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</si>
  <si>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</si>
  <si>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</si>
  <si>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</si>
  <si>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</si>
  <si>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</si>
  <si>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</si>
  <si>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</si>
  <si>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</si>
  <si>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</si>
  <si>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</si>
  <si>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</si>
  <si>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</si>
  <si>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</si>
  <si>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</si>
  <si>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</si>
  <si>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</si>
  <si>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</si>
  <si>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</si>
  <si>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</si>
  <si>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</si>
  <si>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</si>
  <si>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</si>
  <si>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</si>
  <si>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</si>
  <si>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</si>
  <si>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</si>
  <si>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</si>
  <si>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</si>
  <si>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</si>
  <si>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</si>
  <si>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</si>
  <si>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</si>
  <si>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</si>
  <si>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</si>
  <si>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</si>
  <si>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</si>
  <si>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</si>
  <si>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</si>
  <si>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</si>
  <si>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</si>
  <si>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</si>
  <si>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</si>
  <si>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</si>
  <si>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</si>
  <si>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</si>
  <si>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</si>
  <si>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</si>
  <si>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</si>
  <si>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</si>
  <si>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</si>
  <si>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</si>
  <si>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</si>
  <si>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</si>
  <si>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</si>
  <si>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</si>
  <si>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</si>
  <si>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</si>
  <si>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</si>
  <si>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</si>
  <si>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</si>
  <si>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</si>
  <si>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</si>
  <si>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</si>
  <si>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</si>
  <si>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</si>
  <si>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</si>
  <si>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</si>
  <si>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</si>
  <si>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</si>
  <si>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</si>
  <si>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</si>
  <si>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</si>
  <si>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</si>
  <si>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</si>
  <si>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</si>
  <si>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</si>
  <si>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</si>
  <si>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</si>
  <si>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</si>
  <si>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</si>
  <si>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</si>
  <si>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</si>
  <si>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</si>
  <si>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</si>
  <si>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</si>
  <si>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</si>
  <si>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</si>
  <si>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</si>
  <si>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</si>
  <si>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</si>
  <si>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</si>
  <si>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</si>
  <si>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</si>
  <si>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</si>
  <si>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</si>
  <si>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</si>
  <si>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</si>
  <si>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</si>
  <si>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</si>
  <si>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</si>
  <si>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</si>
  <si>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</si>
  <si>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</si>
  <si>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</si>
  <si>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</si>
  <si>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B. MANJINSKI INTERES</t>
  </si>
  <si>
    <t>01.01.</t>
  </si>
  <si>
    <t>03276147</t>
  </si>
  <si>
    <t>080051022</t>
  </si>
  <si>
    <t>26187994862</t>
  </si>
  <si>
    <t xml:space="preserve">CROATIA osiguranje d.d. </t>
  </si>
  <si>
    <t>ZAGREB</t>
  </si>
  <si>
    <t>DA</t>
  </si>
  <si>
    <t>MIRAMARSKA 22</t>
  </si>
  <si>
    <t>www.crosig.hr</t>
  </si>
  <si>
    <t>GRAD ZAGREB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</si>
  <si>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</si>
  <si>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</si>
  <si>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</si>
  <si>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</si>
  <si>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</si>
  <si>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</si>
  <si>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</si>
  <si>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</si>
  <si>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</si>
  <si>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</si>
  <si>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</si>
  <si>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</si>
  <si>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</si>
  <si>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</si>
  <si>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</si>
  <si>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01/ 6333 108</t>
  </si>
  <si>
    <t>SILVANA IVANČIĆ, ZDRAVKO ZRINUŠIĆ</t>
  </si>
  <si>
    <t>izdavatelj@crosig.hr</t>
  </si>
  <si>
    <t>Članica Uprave</t>
  </si>
  <si>
    <t>Predsjednik Uprave</t>
  </si>
  <si>
    <t>Silvana Ivančić</t>
  </si>
  <si>
    <t>Zdravko Zrinušić</t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</si>
  <si>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</si>
  <si>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</si>
  <si>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</si>
  <si>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r>
      <t xml:space="preserve">IX. Izdaci za povrate premija (bonusi i popusti), neto od reosiguranja </t>
    </r>
    <r>
      <rPr>
        <sz val="8"/>
        <rFont val="Arial"/>
        <family val="2"/>
      </rPr>
      <t>(AOP 172 + 173)</t>
    </r>
  </si>
  <si>
    <t xml:space="preserve">      1. Amortizacija (građevinski objekti koji ne služe društvu za obavljanje djelatnosti) </t>
  </si>
  <si>
    <t xml:space="preserve">     1. Dobici/gubici proizašli iz preračunavanja financijskih izvještaja,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</si>
  <si>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</si>
  <si>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</si>
  <si>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</si>
  <si>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2.1. Nerealizirani dobici ili gubici od materijalne imovine (zemljišta i građevinski objekti)</t>
  </si>
  <si>
    <t>2.2. Nerealizirani dobici ili gubici od financijske imovine raspoložive za prodaju</t>
  </si>
  <si>
    <t>1. Financijski izvještaji (bilanca, račun dobiti i gubitka, izvještaj o novčanim tokovima, izvještaj o promjenama</t>
  </si>
  <si>
    <t>30.06.2011.</t>
  </si>
  <si>
    <t>Stanje na dan: 30.06.2011.</t>
  </si>
  <si>
    <t>U razdoblju: 01.01.-30.06.2011.</t>
  </si>
  <si>
    <t>U razdoblju: 01.01.2011.-30.06.2011.</t>
  </si>
  <si>
    <t>Za razdoblje: 01.01.-30.06.2011.</t>
  </si>
  <si>
    <t>01/ 6332 073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</si>
</sst>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Fill="1" applyAlignment="1">
      <alignment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193" fontId="3" fillId="0" borderId="0" xfId="0" applyNumberFormat="1" applyFont="1" applyFill="1" applyAlignment="1">
      <alignment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3" fontId="13" fillId="0" borderId="37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8" fillId="32" borderId="0" xfId="57" applyFont="1" applyFill="1" applyBorder="1" applyAlignment="1">
      <alignment/>
      <protection/>
    </xf>
    <xf numFmtId="0" fontId="0" fillId="32" borderId="0" xfId="57" applyFont="1" applyFill="1" applyBorder="1" applyAlignment="1">
      <alignment/>
      <protection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0" xfId="57" applyFont="1" applyFill="1" applyBorder="1" applyAlignment="1" applyProtection="1">
      <alignment horizontal="right" wrapText="1"/>
      <protection hidden="1"/>
    </xf>
    <xf numFmtId="49" fontId="13" fillId="0" borderId="37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3" fillId="0" borderId="4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0" xfId="57" applyFont="1" applyFill="1" applyBorder="1" applyAlignment="1" applyProtection="1">
      <alignment horizontal="right"/>
      <protection hidden="1"/>
    </xf>
    <xf numFmtId="0" fontId="13" fillId="0" borderId="37" xfId="57" applyFont="1" applyFill="1" applyBorder="1" applyAlignment="1" applyProtection="1">
      <alignment horizontal="left" vertical="center"/>
      <protection hidden="1" locked="0"/>
    </xf>
    <xf numFmtId="0" fontId="14" fillId="0" borderId="18" xfId="57" applyFont="1" applyFill="1" applyBorder="1" applyAlignment="1">
      <alignment horizontal="left" vertical="center"/>
      <protection/>
    </xf>
    <xf numFmtId="0" fontId="14" fillId="0" borderId="41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37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37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37" xfId="53" applyFill="1" applyBorder="1" applyAlignment="1" applyProtection="1">
      <alignment/>
      <protection hidden="1" locked="0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41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3" fillId="0" borderId="37" xfId="63" applyFont="1" applyFill="1" applyBorder="1" applyAlignment="1" applyProtection="1">
      <alignment horizontal="right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49" fontId="13" fillId="0" borderId="37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1" xfId="63" applyFont="1" applyFill="1" applyBorder="1" applyAlignment="1">
      <alignment/>
      <protection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49" fontId="13" fillId="0" borderId="37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1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40" xfId="57" applyFont="1" applyFill="1" applyBorder="1" applyAlignment="1" applyProtection="1">
      <alignment horizontal="right" wrapText="1"/>
      <protection hidden="1"/>
    </xf>
    <xf numFmtId="0" fontId="14" fillId="0" borderId="18" xfId="57" applyFont="1" applyFill="1" applyBorder="1" applyAlignment="1">
      <alignment/>
      <protection/>
    </xf>
    <xf numFmtId="0" fontId="14" fillId="0" borderId="35" xfId="57" applyFont="1" applyFill="1" applyBorder="1" applyAlignment="1" applyProtection="1">
      <alignment horizontal="center"/>
      <protection hidden="1"/>
    </xf>
    <xf numFmtId="49" fontId="4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2" xfId="57" applyFont="1" applyFill="1" applyBorder="1" applyAlignment="1" applyProtection="1">
      <alignment horizontal="center" vertical="top"/>
      <protection hidden="1"/>
    </xf>
    <xf numFmtId="0" fontId="14" fillId="0" borderId="42" xfId="57" applyFont="1" applyFill="1" applyBorder="1" applyAlignment="1">
      <alignment horizontal="center"/>
      <protection/>
    </xf>
    <xf numFmtId="0" fontId="14" fillId="0" borderId="42" xfId="57" applyFont="1" applyFill="1" applyBorder="1" applyAlignment="1">
      <alignment/>
      <protection/>
    </xf>
    <xf numFmtId="0" fontId="1" fillId="0" borderId="3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55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4" customWidth="1"/>
    <col min="2" max="2" width="12.00390625" style="24" customWidth="1"/>
    <col min="3" max="6" width="9.140625" style="24" customWidth="1"/>
    <col min="7" max="7" width="17.7109375" style="24" customWidth="1"/>
    <col min="8" max="8" width="17.00390625" style="24" customWidth="1"/>
    <col min="9" max="9" width="23.8515625" style="24" customWidth="1"/>
    <col min="10" max="16384" width="9.140625" style="24" customWidth="1"/>
  </cols>
  <sheetData>
    <row r="1" spans="1:9" ht="12.75">
      <c r="A1" s="142" t="s">
        <v>70</v>
      </c>
      <c r="B1" s="143"/>
      <c r="C1" s="143"/>
      <c r="D1" s="143"/>
      <c r="E1" s="143"/>
      <c r="F1" s="143"/>
      <c r="G1" s="143"/>
      <c r="H1" s="143"/>
      <c r="I1" s="143"/>
    </row>
    <row r="2" spans="1:10" ht="12.75">
      <c r="A2" s="157" t="s">
        <v>293</v>
      </c>
      <c r="B2" s="157"/>
      <c r="C2" s="157"/>
      <c r="D2" s="158"/>
      <c r="E2" s="43" t="s">
        <v>370</v>
      </c>
      <c r="F2" s="25"/>
      <c r="G2" s="26" t="s">
        <v>230</v>
      </c>
      <c r="H2" s="43" t="s">
        <v>414</v>
      </c>
      <c r="I2" s="97"/>
      <c r="J2" s="27"/>
    </row>
    <row r="3" spans="1:10" ht="12.75">
      <c r="A3" s="28"/>
      <c r="B3" s="28"/>
      <c r="C3" s="28"/>
      <c r="D3" s="28"/>
      <c r="E3" s="29"/>
      <c r="F3" s="29"/>
      <c r="G3" s="28"/>
      <c r="H3" s="28"/>
      <c r="I3" s="98"/>
      <c r="J3" s="27"/>
    </row>
    <row r="4" spans="1:10" ht="39.75" customHeight="1">
      <c r="A4" s="159" t="s">
        <v>357</v>
      </c>
      <c r="B4" s="159"/>
      <c r="C4" s="159"/>
      <c r="D4" s="159"/>
      <c r="E4" s="159"/>
      <c r="F4" s="159"/>
      <c r="G4" s="159"/>
      <c r="H4" s="159"/>
      <c r="I4" s="159"/>
      <c r="J4" s="27"/>
    </row>
    <row r="5" spans="1:10" ht="12.75">
      <c r="A5" s="33"/>
      <c r="B5" s="99"/>
      <c r="C5" s="99"/>
      <c r="D5" s="99"/>
      <c r="E5" s="100"/>
      <c r="F5" s="101"/>
      <c r="G5" s="30"/>
      <c r="H5" s="31"/>
      <c r="I5" s="99"/>
      <c r="J5" s="27"/>
    </row>
    <row r="6" spans="1:10" ht="12.75">
      <c r="A6" s="160" t="s">
        <v>149</v>
      </c>
      <c r="B6" s="161"/>
      <c r="C6" s="155" t="s">
        <v>371</v>
      </c>
      <c r="D6" s="156"/>
      <c r="E6" s="50"/>
      <c r="F6" s="50"/>
      <c r="G6" s="50"/>
      <c r="H6" s="50"/>
      <c r="I6" s="50"/>
      <c r="J6" s="27"/>
    </row>
    <row r="7" spans="1:10" ht="12.75">
      <c r="A7" s="47"/>
      <c r="B7" s="47"/>
      <c r="C7" s="33"/>
      <c r="D7" s="33"/>
      <c r="E7" s="50"/>
      <c r="F7" s="50"/>
      <c r="G7" s="50"/>
      <c r="H7" s="50"/>
      <c r="I7" s="50"/>
      <c r="J7" s="27"/>
    </row>
    <row r="8" spans="1:10" ht="12.75">
      <c r="A8" s="153" t="s">
        <v>71</v>
      </c>
      <c r="B8" s="154"/>
      <c r="C8" s="155" t="s">
        <v>372</v>
      </c>
      <c r="D8" s="156"/>
      <c r="E8" s="50"/>
      <c r="F8" s="50"/>
      <c r="G8" s="50"/>
      <c r="H8" s="50"/>
      <c r="I8" s="33"/>
      <c r="J8" s="27"/>
    </row>
    <row r="9" spans="1:10" ht="12.75">
      <c r="A9" s="103"/>
      <c r="B9" s="103"/>
      <c r="C9" s="104"/>
      <c r="D9" s="33"/>
      <c r="E9" s="33"/>
      <c r="F9" s="33"/>
      <c r="G9" s="33"/>
      <c r="H9" s="33"/>
      <c r="I9" s="33"/>
      <c r="J9" s="27"/>
    </row>
    <row r="10" spans="1:10" ht="12.75">
      <c r="A10" s="167" t="s">
        <v>1</v>
      </c>
      <c r="B10" s="168"/>
      <c r="C10" s="155" t="s">
        <v>373</v>
      </c>
      <c r="D10" s="156"/>
      <c r="E10" s="33"/>
      <c r="F10" s="33"/>
      <c r="G10" s="33"/>
      <c r="H10" s="33"/>
      <c r="I10" s="33"/>
      <c r="J10" s="27"/>
    </row>
    <row r="11" spans="1:10" ht="12.75">
      <c r="A11" s="168"/>
      <c r="B11" s="168"/>
      <c r="C11" s="33"/>
      <c r="D11" s="33"/>
      <c r="E11" s="33"/>
      <c r="F11" s="33"/>
      <c r="G11" s="33"/>
      <c r="H11" s="33"/>
      <c r="I11" s="33"/>
      <c r="J11" s="27"/>
    </row>
    <row r="12" spans="1:10" ht="12.75">
      <c r="A12" s="160" t="s">
        <v>72</v>
      </c>
      <c r="B12" s="161"/>
      <c r="C12" s="162" t="s">
        <v>374</v>
      </c>
      <c r="D12" s="163"/>
      <c r="E12" s="163"/>
      <c r="F12" s="163"/>
      <c r="G12" s="163"/>
      <c r="H12" s="163"/>
      <c r="I12" s="164"/>
      <c r="J12" s="27"/>
    </row>
    <row r="13" spans="1:10" ht="15.75">
      <c r="A13" s="165"/>
      <c r="B13" s="166"/>
      <c r="C13" s="166"/>
      <c r="D13" s="105"/>
      <c r="E13" s="105"/>
      <c r="F13" s="105"/>
      <c r="G13" s="105"/>
      <c r="H13" s="105"/>
      <c r="I13" s="106"/>
      <c r="J13" s="27"/>
    </row>
    <row r="14" spans="1:10" ht="12.75">
      <c r="A14" s="47"/>
      <c r="B14" s="47"/>
      <c r="C14" s="48"/>
      <c r="D14" s="33"/>
      <c r="E14" s="33"/>
      <c r="F14" s="33"/>
      <c r="G14" s="33"/>
      <c r="H14" s="33"/>
      <c r="I14" s="33"/>
      <c r="J14" s="27"/>
    </row>
    <row r="15" spans="1:10" ht="12.75">
      <c r="A15" s="160" t="s">
        <v>189</v>
      </c>
      <c r="B15" s="161"/>
      <c r="C15" s="169">
        <v>10000</v>
      </c>
      <c r="D15" s="170"/>
      <c r="E15" s="33"/>
      <c r="F15" s="162" t="s">
        <v>375</v>
      </c>
      <c r="G15" s="163"/>
      <c r="H15" s="163"/>
      <c r="I15" s="164"/>
      <c r="J15" s="27"/>
    </row>
    <row r="16" spans="1:10" ht="12.75">
      <c r="A16" s="47"/>
      <c r="B16" s="47"/>
      <c r="C16" s="33"/>
      <c r="D16" s="33"/>
      <c r="E16" s="33"/>
      <c r="F16" s="33"/>
      <c r="G16" s="33"/>
      <c r="H16" s="33"/>
      <c r="I16" s="33"/>
      <c r="J16" s="27"/>
    </row>
    <row r="17" spans="1:10" ht="12.75">
      <c r="A17" s="160" t="s">
        <v>190</v>
      </c>
      <c r="B17" s="161"/>
      <c r="C17" s="162" t="s">
        <v>377</v>
      </c>
      <c r="D17" s="163"/>
      <c r="E17" s="163"/>
      <c r="F17" s="163"/>
      <c r="G17" s="163"/>
      <c r="H17" s="163"/>
      <c r="I17" s="163"/>
      <c r="J17" s="52"/>
    </row>
    <row r="18" spans="1:10" ht="12.75">
      <c r="A18" s="47"/>
      <c r="B18" s="47"/>
      <c r="C18" s="33"/>
      <c r="D18" s="33"/>
      <c r="E18" s="33"/>
      <c r="F18" s="33"/>
      <c r="G18" s="33"/>
      <c r="H18" s="33"/>
      <c r="I18" s="33"/>
      <c r="J18" s="27"/>
    </row>
    <row r="19" spans="1:10" ht="12.75">
      <c r="A19" s="160" t="s">
        <v>191</v>
      </c>
      <c r="B19" s="161"/>
      <c r="C19" s="171"/>
      <c r="D19" s="172"/>
      <c r="E19" s="172"/>
      <c r="F19" s="172"/>
      <c r="G19" s="172"/>
      <c r="H19" s="172"/>
      <c r="I19" s="172"/>
      <c r="J19" s="52"/>
    </row>
    <row r="20" spans="1:10" ht="12.75">
      <c r="A20" s="47"/>
      <c r="B20" s="47"/>
      <c r="C20" s="48"/>
      <c r="D20" s="33"/>
      <c r="E20" s="33"/>
      <c r="F20" s="33"/>
      <c r="G20" s="33"/>
      <c r="H20" s="33"/>
      <c r="I20" s="33"/>
      <c r="J20" s="27"/>
    </row>
    <row r="21" spans="1:10" ht="12.75">
      <c r="A21" s="160" t="s">
        <v>192</v>
      </c>
      <c r="B21" s="161"/>
      <c r="C21" s="173" t="s">
        <v>378</v>
      </c>
      <c r="D21" s="172"/>
      <c r="E21" s="172"/>
      <c r="F21" s="172"/>
      <c r="G21" s="172"/>
      <c r="H21" s="172"/>
      <c r="I21" s="172"/>
      <c r="J21" s="52"/>
    </row>
    <row r="22" spans="1:10" ht="12.75">
      <c r="A22" s="47"/>
      <c r="B22" s="47"/>
      <c r="C22" s="48"/>
      <c r="D22" s="33"/>
      <c r="E22" s="33"/>
      <c r="F22" s="33"/>
      <c r="G22" s="33"/>
      <c r="H22" s="33"/>
      <c r="I22" s="33"/>
      <c r="J22" s="27"/>
    </row>
    <row r="23" spans="1:10" ht="12.75">
      <c r="A23" s="160" t="s">
        <v>73</v>
      </c>
      <c r="B23" s="161"/>
      <c r="C23" s="44">
        <v>133</v>
      </c>
      <c r="D23" s="162" t="s">
        <v>375</v>
      </c>
      <c r="E23" s="176"/>
      <c r="F23" s="177"/>
      <c r="G23" s="174"/>
      <c r="H23" s="175"/>
      <c r="I23" s="32"/>
      <c r="J23" s="27"/>
    </row>
    <row r="24" spans="1:10" ht="12.75">
      <c r="A24" s="47"/>
      <c r="B24" s="47"/>
      <c r="C24" s="33"/>
      <c r="D24" s="107"/>
      <c r="E24" s="107"/>
      <c r="F24" s="107"/>
      <c r="G24" s="107"/>
      <c r="H24" s="33"/>
      <c r="I24" s="33"/>
      <c r="J24" s="27"/>
    </row>
    <row r="25" spans="1:10" ht="12.75">
      <c r="A25" s="160" t="s">
        <v>74</v>
      </c>
      <c r="B25" s="161"/>
      <c r="C25" s="44">
        <v>21</v>
      </c>
      <c r="D25" s="162" t="s">
        <v>379</v>
      </c>
      <c r="E25" s="176"/>
      <c r="F25" s="176"/>
      <c r="G25" s="177"/>
      <c r="H25" s="102" t="s">
        <v>75</v>
      </c>
      <c r="I25" s="140">
        <v>3932</v>
      </c>
      <c r="J25" s="52"/>
    </row>
    <row r="26" spans="1:11" ht="12.75">
      <c r="A26" s="47"/>
      <c r="B26" s="47"/>
      <c r="C26" s="33"/>
      <c r="D26" s="107"/>
      <c r="E26" s="107"/>
      <c r="F26" s="107"/>
      <c r="G26" s="47"/>
      <c r="H26" s="47" t="s">
        <v>358</v>
      </c>
      <c r="I26" s="48"/>
      <c r="J26" s="27"/>
      <c r="K26" s="96"/>
    </row>
    <row r="27" spans="1:10" ht="12.75">
      <c r="A27" s="160" t="s">
        <v>194</v>
      </c>
      <c r="B27" s="161"/>
      <c r="C27" s="46" t="s">
        <v>376</v>
      </c>
      <c r="D27" s="108"/>
      <c r="E27" s="109"/>
      <c r="F27" s="110"/>
      <c r="G27" s="160" t="s">
        <v>193</v>
      </c>
      <c r="H27" s="161"/>
      <c r="I27" s="45" t="s">
        <v>380</v>
      </c>
      <c r="J27" s="27"/>
    </row>
    <row r="28" spans="1:10" ht="12.75">
      <c r="A28" s="47"/>
      <c r="B28" s="47"/>
      <c r="C28" s="33"/>
      <c r="D28" s="110"/>
      <c r="E28" s="110"/>
      <c r="F28" s="110"/>
      <c r="G28" s="110"/>
      <c r="H28" s="33"/>
      <c r="I28" s="111"/>
      <c r="J28" s="27"/>
    </row>
    <row r="29" spans="1:10" ht="12.75">
      <c r="A29" s="178" t="s">
        <v>76</v>
      </c>
      <c r="B29" s="179"/>
      <c r="C29" s="180"/>
      <c r="D29" s="180"/>
      <c r="E29" s="181" t="s">
        <v>77</v>
      </c>
      <c r="F29" s="182"/>
      <c r="G29" s="182"/>
      <c r="H29" s="183" t="s">
        <v>78</v>
      </c>
      <c r="I29" s="183"/>
      <c r="J29" s="27"/>
    </row>
    <row r="30" spans="1:10" ht="12.75">
      <c r="A30" s="109"/>
      <c r="B30" s="109"/>
      <c r="C30" s="109"/>
      <c r="D30" s="33"/>
      <c r="E30" s="33"/>
      <c r="F30" s="33"/>
      <c r="G30" s="33"/>
      <c r="H30" s="112"/>
      <c r="I30" s="111"/>
      <c r="J30" s="27"/>
    </row>
    <row r="31" spans="1:10" ht="12.75">
      <c r="A31" s="184" t="s">
        <v>381</v>
      </c>
      <c r="B31" s="185"/>
      <c r="C31" s="185"/>
      <c r="D31" s="186"/>
      <c r="E31" s="184" t="s">
        <v>375</v>
      </c>
      <c r="F31" s="185"/>
      <c r="G31" s="186"/>
      <c r="H31" s="187" t="s">
        <v>382</v>
      </c>
      <c r="I31" s="188"/>
      <c r="J31" s="27"/>
    </row>
    <row r="32" spans="1:10" ht="12.75">
      <c r="A32" s="47"/>
      <c r="B32" s="47"/>
      <c r="C32" s="48"/>
      <c r="D32" s="192"/>
      <c r="E32" s="192"/>
      <c r="F32" s="192"/>
      <c r="G32" s="193"/>
      <c r="H32" s="33"/>
      <c r="I32" s="113"/>
      <c r="J32" s="27"/>
    </row>
    <row r="33" spans="1:10" ht="12.75">
      <c r="A33" s="184" t="s">
        <v>383</v>
      </c>
      <c r="B33" s="189"/>
      <c r="C33" s="189"/>
      <c r="D33" s="190"/>
      <c r="E33" s="184" t="s">
        <v>384</v>
      </c>
      <c r="F33" s="189"/>
      <c r="G33" s="189"/>
      <c r="H33" s="187" t="s">
        <v>385</v>
      </c>
      <c r="I33" s="188"/>
      <c r="J33" s="27"/>
    </row>
    <row r="34" spans="1:10" ht="12.75">
      <c r="A34" s="47"/>
      <c r="B34" s="47"/>
      <c r="C34" s="48"/>
      <c r="D34" s="49"/>
      <c r="E34" s="49"/>
      <c r="F34" s="49"/>
      <c r="G34" s="50"/>
      <c r="H34" s="33"/>
      <c r="I34" s="114"/>
      <c r="J34" s="27"/>
    </row>
    <row r="35" spans="1:10" ht="12.75">
      <c r="A35" s="184" t="s">
        <v>386</v>
      </c>
      <c r="B35" s="189"/>
      <c r="C35" s="189"/>
      <c r="D35" s="190"/>
      <c r="E35" s="184" t="s">
        <v>375</v>
      </c>
      <c r="F35" s="189"/>
      <c r="G35" s="189"/>
      <c r="H35" s="187" t="s">
        <v>387</v>
      </c>
      <c r="I35" s="188"/>
      <c r="J35" s="27"/>
    </row>
    <row r="36" spans="1:10" ht="12.75">
      <c r="A36" s="47"/>
      <c r="B36" s="47"/>
      <c r="C36" s="48"/>
      <c r="D36" s="49"/>
      <c r="E36" s="49"/>
      <c r="F36" s="49"/>
      <c r="G36" s="50"/>
      <c r="H36" s="33"/>
      <c r="I36" s="114"/>
      <c r="J36" s="27"/>
    </row>
    <row r="37" spans="1:10" ht="12.75">
      <c r="A37" s="184" t="s">
        <v>388</v>
      </c>
      <c r="B37" s="189"/>
      <c r="C37" s="189"/>
      <c r="D37" s="190"/>
      <c r="E37" s="184" t="s">
        <v>375</v>
      </c>
      <c r="F37" s="189"/>
      <c r="G37" s="189"/>
      <c r="H37" s="187" t="s">
        <v>389</v>
      </c>
      <c r="I37" s="191"/>
      <c r="J37" s="52"/>
    </row>
    <row r="38" spans="1:10" ht="12.75">
      <c r="A38" s="51"/>
      <c r="B38" s="51"/>
      <c r="C38" s="197"/>
      <c r="D38" s="198"/>
      <c r="E38" s="33"/>
      <c r="F38" s="197"/>
      <c r="G38" s="198"/>
      <c r="H38" s="33"/>
      <c r="I38" s="33"/>
      <c r="J38" s="27"/>
    </row>
    <row r="39" spans="1:10" ht="12.75">
      <c r="A39" s="184" t="s">
        <v>390</v>
      </c>
      <c r="B39" s="189"/>
      <c r="C39" s="189"/>
      <c r="D39" s="190"/>
      <c r="E39" s="184" t="s">
        <v>375</v>
      </c>
      <c r="F39" s="189"/>
      <c r="G39" s="189"/>
      <c r="H39" s="187" t="s">
        <v>391</v>
      </c>
      <c r="I39" s="191"/>
      <c r="J39" s="52"/>
    </row>
    <row r="40" spans="1:10" ht="12.75">
      <c r="A40" s="51"/>
      <c r="B40" s="51"/>
      <c r="C40" s="41"/>
      <c r="D40" s="42"/>
      <c r="E40" s="33"/>
      <c r="F40" s="41"/>
      <c r="G40" s="42"/>
      <c r="H40" s="33"/>
      <c r="I40" s="33"/>
      <c r="J40" s="27"/>
    </row>
    <row r="41" spans="1:10" ht="12.75">
      <c r="A41" s="184" t="s">
        <v>392</v>
      </c>
      <c r="B41" s="189"/>
      <c r="C41" s="189"/>
      <c r="D41" s="190"/>
      <c r="E41" s="184" t="s">
        <v>375</v>
      </c>
      <c r="F41" s="189"/>
      <c r="G41" s="189"/>
      <c r="H41" s="187" t="s">
        <v>393</v>
      </c>
      <c r="I41" s="191"/>
      <c r="J41" s="27"/>
    </row>
    <row r="42" spans="1:10" ht="12.75">
      <c r="A42" s="32"/>
      <c r="B42" s="38"/>
      <c r="C42" s="38"/>
      <c r="D42" s="38"/>
      <c r="E42" s="32"/>
      <c r="F42" s="38"/>
      <c r="G42" s="38"/>
      <c r="H42" s="39"/>
      <c r="I42" s="39"/>
      <c r="J42" s="27"/>
    </row>
    <row r="43" spans="1:10" ht="12.75">
      <c r="A43" s="51"/>
      <c r="B43" s="51"/>
      <c r="C43" s="41"/>
      <c r="D43" s="42"/>
      <c r="E43" s="33"/>
      <c r="F43" s="41"/>
      <c r="G43" s="42"/>
      <c r="H43" s="33"/>
      <c r="I43" s="33"/>
      <c r="J43" s="27"/>
    </row>
    <row r="44" spans="1:10" ht="12.75">
      <c r="A44" s="115"/>
      <c r="B44" s="115"/>
      <c r="C44" s="115"/>
      <c r="D44" s="104"/>
      <c r="E44" s="104"/>
      <c r="F44" s="115"/>
      <c r="G44" s="104"/>
      <c r="H44" s="104"/>
      <c r="I44" s="104"/>
      <c r="J44" s="27"/>
    </row>
    <row r="45" spans="1:10" ht="12.75">
      <c r="A45" s="167" t="s">
        <v>342</v>
      </c>
      <c r="B45" s="199"/>
      <c r="C45" s="155"/>
      <c r="D45" s="156"/>
      <c r="E45" s="33"/>
      <c r="F45" s="162"/>
      <c r="G45" s="200"/>
      <c r="H45" s="200"/>
      <c r="I45" s="200"/>
      <c r="J45" s="52"/>
    </row>
    <row r="46" spans="1:10" ht="12.75">
      <c r="A46" s="51"/>
      <c r="B46" s="51"/>
      <c r="C46" s="197"/>
      <c r="D46" s="198"/>
      <c r="E46" s="33"/>
      <c r="F46" s="197"/>
      <c r="G46" s="201"/>
      <c r="H46" s="116"/>
      <c r="I46" s="116"/>
      <c r="J46" s="27"/>
    </row>
    <row r="47" spans="1:10" ht="12.75">
      <c r="A47" s="167" t="s">
        <v>79</v>
      </c>
      <c r="B47" s="199"/>
      <c r="C47" s="162" t="s">
        <v>394</v>
      </c>
      <c r="D47" s="204"/>
      <c r="E47" s="204"/>
      <c r="F47" s="204"/>
      <c r="G47" s="204"/>
      <c r="H47" s="204"/>
      <c r="I47" s="204"/>
      <c r="J47" s="52"/>
    </row>
    <row r="48" spans="1:10" ht="12.75">
      <c r="A48" s="47"/>
      <c r="B48" s="47"/>
      <c r="C48" s="48" t="s">
        <v>150</v>
      </c>
      <c r="D48" s="33"/>
      <c r="E48" s="33"/>
      <c r="F48" s="33"/>
      <c r="G48" s="33"/>
      <c r="H48" s="33"/>
      <c r="I48" s="33"/>
      <c r="J48" s="27"/>
    </row>
    <row r="49" spans="1:10" ht="12.75">
      <c r="A49" s="167" t="s">
        <v>151</v>
      </c>
      <c r="B49" s="199"/>
      <c r="C49" s="194" t="s">
        <v>395</v>
      </c>
      <c r="D49" s="203"/>
      <c r="E49" s="195"/>
      <c r="F49" s="33"/>
      <c r="G49" s="102" t="s">
        <v>152</v>
      </c>
      <c r="H49" s="194" t="s">
        <v>419</v>
      </c>
      <c r="I49" s="195"/>
      <c r="J49" s="27"/>
    </row>
    <row r="50" spans="1:10" ht="12.75">
      <c r="A50" s="47"/>
      <c r="B50" s="47"/>
      <c r="C50" s="48"/>
      <c r="D50" s="33"/>
      <c r="E50" s="33"/>
      <c r="F50" s="33"/>
      <c r="G50" s="33"/>
      <c r="H50" s="33"/>
      <c r="I50" s="33"/>
      <c r="J50" s="27"/>
    </row>
    <row r="51" spans="1:10" ht="12.75">
      <c r="A51" s="167" t="s">
        <v>191</v>
      </c>
      <c r="B51" s="199"/>
      <c r="C51" s="202" t="s">
        <v>397</v>
      </c>
      <c r="D51" s="203"/>
      <c r="E51" s="203"/>
      <c r="F51" s="203"/>
      <c r="G51" s="203"/>
      <c r="H51" s="203"/>
      <c r="I51" s="195"/>
      <c r="J51" s="52"/>
    </row>
    <row r="52" spans="1:10" ht="12.75">
      <c r="A52" s="47"/>
      <c r="B52" s="47"/>
      <c r="C52" s="33"/>
      <c r="D52" s="33"/>
      <c r="E52" s="33"/>
      <c r="F52" s="33"/>
      <c r="G52" s="33"/>
      <c r="H52" s="33"/>
      <c r="I52" s="33"/>
      <c r="J52" s="27"/>
    </row>
    <row r="53" spans="1:10" ht="12.75">
      <c r="A53" s="160" t="s">
        <v>282</v>
      </c>
      <c r="B53" s="161"/>
      <c r="C53" s="194" t="s">
        <v>396</v>
      </c>
      <c r="D53" s="203"/>
      <c r="E53" s="203"/>
      <c r="F53" s="203"/>
      <c r="G53" s="203"/>
      <c r="H53" s="203"/>
      <c r="I53" s="164"/>
      <c r="J53" s="52"/>
    </row>
    <row r="54" spans="1:10" ht="12.75">
      <c r="A54" s="104"/>
      <c r="B54" s="104"/>
      <c r="C54" s="196" t="s">
        <v>0</v>
      </c>
      <c r="D54" s="196"/>
      <c r="E54" s="196"/>
      <c r="F54" s="196"/>
      <c r="G54" s="196"/>
      <c r="H54" s="196"/>
      <c r="I54" s="95"/>
      <c r="J54" s="27"/>
    </row>
    <row r="55" spans="1:10" ht="12.75">
      <c r="A55" s="104"/>
      <c r="B55" s="104"/>
      <c r="C55" s="95"/>
      <c r="D55" s="95"/>
      <c r="E55" s="95"/>
      <c r="F55" s="95"/>
      <c r="G55" s="95"/>
      <c r="H55" s="95"/>
      <c r="I55" s="95"/>
      <c r="J55" s="27"/>
    </row>
    <row r="56" spans="1:10" ht="12.75">
      <c r="A56" s="104"/>
      <c r="B56" s="205" t="s">
        <v>80</v>
      </c>
      <c r="C56" s="206"/>
      <c r="D56" s="206"/>
      <c r="E56" s="206"/>
      <c r="F56" s="117"/>
      <c r="G56" s="117"/>
      <c r="H56" s="117"/>
      <c r="I56" s="117"/>
      <c r="J56" s="27"/>
    </row>
    <row r="57" spans="1:10" ht="12.75">
      <c r="A57" s="104"/>
      <c r="B57" s="207" t="s">
        <v>413</v>
      </c>
      <c r="C57" s="208"/>
      <c r="D57" s="208"/>
      <c r="E57" s="208"/>
      <c r="F57" s="208"/>
      <c r="G57" s="208"/>
      <c r="H57" s="208"/>
      <c r="I57" s="208"/>
      <c r="J57" s="27"/>
    </row>
    <row r="58" spans="1:10" ht="12.75">
      <c r="A58" s="104"/>
      <c r="B58" s="207" t="s">
        <v>359</v>
      </c>
      <c r="C58" s="208"/>
      <c r="D58" s="208"/>
      <c r="E58" s="208"/>
      <c r="F58" s="208"/>
      <c r="G58" s="208"/>
      <c r="H58" s="208"/>
      <c r="I58" s="117"/>
      <c r="J58" s="27"/>
    </row>
    <row r="59" spans="1:10" ht="12.75">
      <c r="A59" s="104"/>
      <c r="B59" s="207" t="s">
        <v>360</v>
      </c>
      <c r="C59" s="208"/>
      <c r="D59" s="208"/>
      <c r="E59" s="208"/>
      <c r="F59" s="208"/>
      <c r="G59" s="208"/>
      <c r="H59" s="208"/>
      <c r="I59" s="208"/>
      <c r="J59" s="27"/>
    </row>
    <row r="60" spans="1:10" ht="12.75">
      <c r="A60" s="104"/>
      <c r="B60" s="207" t="s">
        <v>361</v>
      </c>
      <c r="C60" s="208"/>
      <c r="D60" s="208"/>
      <c r="E60" s="208"/>
      <c r="F60" s="208"/>
      <c r="G60" s="208"/>
      <c r="H60" s="208"/>
      <c r="I60" s="208"/>
      <c r="J60" s="27"/>
    </row>
    <row r="61" spans="1:10" ht="12.75">
      <c r="A61" s="104"/>
      <c r="B61" s="118"/>
      <c r="C61" s="118"/>
      <c r="D61" s="118"/>
      <c r="E61" s="118"/>
      <c r="F61" s="118"/>
      <c r="G61" s="119" t="s">
        <v>398</v>
      </c>
      <c r="H61" s="119"/>
      <c r="I61" s="120" t="s">
        <v>399</v>
      </c>
      <c r="J61" s="27"/>
    </row>
    <row r="62" spans="1:10" ht="12.75">
      <c r="A62" s="121" t="s">
        <v>81</v>
      </c>
      <c r="B62" s="33"/>
      <c r="C62" s="33"/>
      <c r="D62" s="33"/>
      <c r="E62" s="33"/>
      <c r="F62" s="33"/>
      <c r="G62" s="119"/>
      <c r="H62" s="119"/>
      <c r="I62" s="120"/>
      <c r="J62" s="27"/>
    </row>
    <row r="63" spans="1:10" ht="13.5" thickBot="1">
      <c r="A63" s="33"/>
      <c r="B63" s="33"/>
      <c r="C63" s="33"/>
      <c r="D63" s="33"/>
      <c r="E63" s="104" t="s">
        <v>153</v>
      </c>
      <c r="F63" s="109"/>
      <c r="G63" s="122" t="s">
        <v>400</v>
      </c>
      <c r="H63" s="123"/>
      <c r="I63" s="122" t="s">
        <v>401</v>
      </c>
      <c r="J63" s="27"/>
    </row>
    <row r="64" spans="1:10" ht="12.75">
      <c r="A64" s="141"/>
      <c r="B64" s="141"/>
      <c r="C64" s="33"/>
      <c r="D64" s="33"/>
      <c r="E64" s="33"/>
      <c r="F64" s="33"/>
      <c r="G64" s="209" t="s">
        <v>154</v>
      </c>
      <c r="H64" s="210"/>
      <c r="I64" s="211"/>
      <c r="J64" s="27"/>
    </row>
    <row r="65" ht="12.75">
      <c r="I65" s="96"/>
    </row>
    <row r="66" ht="12.75">
      <c r="I66" s="96"/>
    </row>
    <row r="67" ht="12.75">
      <c r="I67" s="96"/>
    </row>
    <row r="68" ht="12.75">
      <c r="I68" s="96"/>
    </row>
    <row r="69" ht="12.75">
      <c r="I69" s="96"/>
    </row>
    <row r="70" ht="12.75">
      <c r="I70" s="96"/>
    </row>
    <row r="71" ht="12.75">
      <c r="I71" s="96"/>
    </row>
    <row r="72" ht="12.75">
      <c r="I72" s="96"/>
    </row>
    <row r="73" ht="12.75">
      <c r="I73" s="96"/>
    </row>
    <row r="74" ht="12.75">
      <c r="I74" s="96"/>
    </row>
    <row r="75" ht="12.75">
      <c r="I75" s="96"/>
    </row>
    <row r="76" ht="12.75">
      <c r="I76" s="96"/>
    </row>
    <row r="77" ht="12.75">
      <c r="I77" s="96"/>
    </row>
    <row r="78" ht="12.75">
      <c r="I78" s="96"/>
    </row>
    <row r="79" ht="12.75">
      <c r="I79" s="96"/>
    </row>
    <row r="80" ht="12.75">
      <c r="I80" s="96"/>
    </row>
    <row r="81" ht="12.75">
      <c r="I81" s="96"/>
    </row>
    <row r="82" ht="12.75">
      <c r="I82" s="96"/>
    </row>
    <row r="83" ht="12.75">
      <c r="I83" s="96"/>
    </row>
    <row r="84" ht="12.75">
      <c r="I84" s="96"/>
    </row>
    <row r="85" ht="12.75">
      <c r="I85" s="96"/>
    </row>
    <row r="86" ht="12.75">
      <c r="I86" s="96"/>
    </row>
    <row r="87" ht="12.75">
      <c r="I87" s="96"/>
    </row>
    <row r="88" ht="12.75">
      <c r="I88" s="96"/>
    </row>
  </sheetData>
  <sheetProtection/>
  <mergeCells count="72">
    <mergeCell ref="B56:E56"/>
    <mergeCell ref="B57:I57"/>
    <mergeCell ref="B58:H58"/>
    <mergeCell ref="B59:I59"/>
    <mergeCell ref="B60:I60"/>
    <mergeCell ref="G64:I64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J1:IV65536 C1:I20 C22:I30 A1:B30 A42:B65536 G65:I65536 C52:F65536 G52:I60 C42:I5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I2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92">
      <selection activeCell="A131" sqref="A131:E131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40" t="s">
        <v>203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53"/>
    </row>
    <row r="2" spans="1:12" ht="12.75">
      <c r="A2" s="242" t="s">
        <v>415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53"/>
    </row>
    <row r="3" spans="1:12" ht="12.75">
      <c r="A3" s="128"/>
      <c r="B3" s="129"/>
      <c r="C3" s="129"/>
      <c r="D3" s="129"/>
      <c r="E3" s="129"/>
      <c r="F3" s="234"/>
      <c r="G3" s="234"/>
      <c r="H3" s="125"/>
      <c r="I3" s="129"/>
      <c r="J3" s="129"/>
      <c r="K3" s="234" t="s">
        <v>58</v>
      </c>
      <c r="L3" s="234"/>
    </row>
    <row r="4" spans="1:12" ht="12.75">
      <c r="A4" s="238" t="s">
        <v>2</v>
      </c>
      <c r="B4" s="239"/>
      <c r="C4" s="239"/>
      <c r="D4" s="239"/>
      <c r="E4" s="239"/>
      <c r="F4" s="238" t="s">
        <v>219</v>
      </c>
      <c r="G4" s="238" t="s">
        <v>364</v>
      </c>
      <c r="H4" s="239"/>
      <c r="I4" s="239"/>
      <c r="J4" s="238" t="s">
        <v>365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38">
        <v>1</v>
      </c>
      <c r="B6" s="238"/>
      <c r="C6" s="238"/>
      <c r="D6" s="238"/>
      <c r="E6" s="238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35" t="s">
        <v>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</row>
    <row r="8" spans="1:12" ht="12.75">
      <c r="A8" s="226" t="s">
        <v>155</v>
      </c>
      <c r="B8" s="232"/>
      <c r="C8" s="232"/>
      <c r="D8" s="227"/>
      <c r="E8" s="233"/>
      <c r="F8" s="9">
        <v>1</v>
      </c>
      <c r="G8" s="80">
        <f>G9+G10</f>
        <v>0</v>
      </c>
      <c r="H8" s="81">
        <f>H9+H10</f>
        <v>0</v>
      </c>
      <c r="I8" s="82">
        <f>SUM(G8:H8)</f>
        <v>0</v>
      </c>
      <c r="J8" s="85">
        <f>J9+J10</f>
        <v>0</v>
      </c>
      <c r="K8" s="85">
        <f>K9+K10</f>
        <v>0</v>
      </c>
      <c r="L8" s="144">
        <f>SUM(J8:K8)</f>
        <v>0</v>
      </c>
    </row>
    <row r="9" spans="1:12" ht="12.75">
      <c r="A9" s="212" t="s">
        <v>303</v>
      </c>
      <c r="B9" s="213"/>
      <c r="C9" s="213"/>
      <c r="D9" s="213"/>
      <c r="E9" s="214"/>
      <c r="F9" s="10">
        <v>2</v>
      </c>
      <c r="G9" s="79"/>
      <c r="H9" s="83"/>
      <c r="I9" s="84">
        <f aca="true" t="shared" si="0" ref="I9:I72">SUM(G9:H9)</f>
        <v>0</v>
      </c>
      <c r="J9" s="85"/>
      <c r="K9" s="85"/>
      <c r="L9" s="144">
        <f aca="true" t="shared" si="1" ref="L9:L72">SUM(J9:K9)</f>
        <v>0</v>
      </c>
    </row>
    <row r="10" spans="1:12" ht="12.75">
      <c r="A10" s="212" t="s">
        <v>304</v>
      </c>
      <c r="B10" s="213"/>
      <c r="C10" s="213"/>
      <c r="D10" s="213"/>
      <c r="E10" s="214"/>
      <c r="F10" s="10">
        <v>3</v>
      </c>
      <c r="G10" s="79"/>
      <c r="H10" s="83"/>
      <c r="I10" s="84">
        <f t="shared" si="0"/>
        <v>0</v>
      </c>
      <c r="J10" s="85"/>
      <c r="K10" s="85"/>
      <c r="L10" s="144">
        <f t="shared" si="1"/>
        <v>0</v>
      </c>
    </row>
    <row r="11" spans="1:12" ht="12.75">
      <c r="A11" s="215" t="s">
        <v>156</v>
      </c>
      <c r="B11" s="216"/>
      <c r="C11" s="216"/>
      <c r="D11" s="213"/>
      <c r="E11" s="214"/>
      <c r="F11" s="10">
        <v>4</v>
      </c>
      <c r="G11" s="85">
        <f>G12+G13</f>
        <v>35779</v>
      </c>
      <c r="H11" s="86">
        <f>H12+H13</f>
        <v>68571950</v>
      </c>
      <c r="I11" s="84">
        <f t="shared" si="0"/>
        <v>68607729</v>
      </c>
      <c r="J11" s="85">
        <f>J12+J13</f>
        <v>247134</v>
      </c>
      <c r="K11" s="85">
        <f>K12+K13</f>
        <v>59440562</v>
      </c>
      <c r="L11" s="144">
        <f t="shared" si="1"/>
        <v>59687696</v>
      </c>
    </row>
    <row r="12" spans="1:12" ht="12.75">
      <c r="A12" s="212" t="s">
        <v>305</v>
      </c>
      <c r="B12" s="213"/>
      <c r="C12" s="213"/>
      <c r="D12" s="213"/>
      <c r="E12" s="214"/>
      <c r="F12" s="10">
        <v>5</v>
      </c>
      <c r="G12" s="79"/>
      <c r="H12" s="83">
        <v>43154776</v>
      </c>
      <c r="I12" s="84">
        <f t="shared" si="0"/>
        <v>43154776</v>
      </c>
      <c r="J12" s="85"/>
      <c r="K12" s="85">
        <v>39269730</v>
      </c>
      <c r="L12" s="144">
        <f t="shared" si="1"/>
        <v>39269730</v>
      </c>
    </row>
    <row r="13" spans="1:12" ht="12.75">
      <c r="A13" s="212" t="s">
        <v>306</v>
      </c>
      <c r="B13" s="213"/>
      <c r="C13" s="213"/>
      <c r="D13" s="213"/>
      <c r="E13" s="214"/>
      <c r="F13" s="10">
        <v>6</v>
      </c>
      <c r="G13" s="79">
        <v>35779</v>
      </c>
      <c r="H13" s="83">
        <v>25417174</v>
      </c>
      <c r="I13" s="84">
        <f t="shared" si="0"/>
        <v>25452953</v>
      </c>
      <c r="J13" s="85">
        <v>247134</v>
      </c>
      <c r="K13" s="85">
        <v>20170832</v>
      </c>
      <c r="L13" s="144">
        <v>20417967</v>
      </c>
    </row>
    <row r="14" spans="1:12" ht="12.75">
      <c r="A14" s="215" t="s">
        <v>157</v>
      </c>
      <c r="B14" s="216"/>
      <c r="C14" s="216"/>
      <c r="D14" s="213"/>
      <c r="E14" s="214"/>
      <c r="F14" s="10">
        <v>7</v>
      </c>
      <c r="G14" s="85">
        <f>G15+G16+G17</f>
        <v>4868441</v>
      </c>
      <c r="H14" s="86">
        <f>H15+H16+H17</f>
        <v>1551699463</v>
      </c>
      <c r="I14" s="84">
        <f t="shared" si="0"/>
        <v>1556567904</v>
      </c>
      <c r="J14" s="85">
        <f>J15+J16+J17</f>
        <v>4185592</v>
      </c>
      <c r="K14" s="85">
        <v>1563882601</v>
      </c>
      <c r="L14" s="144">
        <f t="shared" si="1"/>
        <v>1568068193</v>
      </c>
    </row>
    <row r="15" spans="1:12" ht="12.75">
      <c r="A15" s="212" t="s">
        <v>307</v>
      </c>
      <c r="B15" s="213"/>
      <c r="C15" s="213"/>
      <c r="D15" s="213"/>
      <c r="E15" s="214"/>
      <c r="F15" s="10">
        <v>8</v>
      </c>
      <c r="G15" s="79">
        <v>4185330</v>
      </c>
      <c r="H15" s="83">
        <v>1372329198</v>
      </c>
      <c r="I15" s="84">
        <f t="shared" si="0"/>
        <v>1376514528</v>
      </c>
      <c r="J15" s="85">
        <v>3754008</v>
      </c>
      <c r="K15" s="85">
        <v>1335363772</v>
      </c>
      <c r="L15" s="144">
        <f t="shared" si="1"/>
        <v>1339117780</v>
      </c>
    </row>
    <row r="16" spans="1:12" ht="12.75">
      <c r="A16" s="212" t="s">
        <v>308</v>
      </c>
      <c r="B16" s="213"/>
      <c r="C16" s="213"/>
      <c r="D16" s="213"/>
      <c r="E16" s="214"/>
      <c r="F16" s="10">
        <v>9</v>
      </c>
      <c r="G16" s="79">
        <v>521068</v>
      </c>
      <c r="H16" s="83">
        <v>140887166</v>
      </c>
      <c r="I16" s="84">
        <f t="shared" si="0"/>
        <v>141408234</v>
      </c>
      <c r="J16" s="85">
        <v>275557</v>
      </c>
      <c r="K16" s="85">
        <v>112031934</v>
      </c>
      <c r="L16" s="144">
        <f t="shared" si="1"/>
        <v>112307491</v>
      </c>
    </row>
    <row r="17" spans="1:12" ht="12.75">
      <c r="A17" s="212" t="s">
        <v>309</v>
      </c>
      <c r="B17" s="213"/>
      <c r="C17" s="213"/>
      <c r="D17" s="213"/>
      <c r="E17" s="214"/>
      <c r="F17" s="10">
        <v>10</v>
      </c>
      <c r="G17" s="79">
        <v>162043</v>
      </c>
      <c r="H17" s="83">
        <v>38483099</v>
      </c>
      <c r="I17" s="84">
        <f t="shared" si="0"/>
        <v>38645142</v>
      </c>
      <c r="J17" s="85">
        <v>156027</v>
      </c>
      <c r="K17" s="85">
        <v>116486895</v>
      </c>
      <c r="L17" s="144">
        <f t="shared" si="1"/>
        <v>116642922</v>
      </c>
    </row>
    <row r="18" spans="1:12" ht="12.75">
      <c r="A18" s="215" t="s">
        <v>158</v>
      </c>
      <c r="B18" s="216"/>
      <c r="C18" s="216"/>
      <c r="D18" s="213"/>
      <c r="E18" s="214"/>
      <c r="F18" s="10">
        <v>11</v>
      </c>
      <c r="G18" s="85">
        <f>G19+G20+G24+G43</f>
        <v>2083905096</v>
      </c>
      <c r="H18" s="86">
        <f>H19+H20+H24+H43</f>
        <v>3845786189</v>
      </c>
      <c r="I18" s="84">
        <f t="shared" si="0"/>
        <v>5929691285</v>
      </c>
      <c r="J18" s="85">
        <f>J19+J20+J24+J43</f>
        <v>2121818436</v>
      </c>
      <c r="K18" s="85">
        <f>K19+K20+K24+K43</f>
        <v>3940048679</v>
      </c>
      <c r="L18" s="144">
        <f t="shared" si="1"/>
        <v>6061867115</v>
      </c>
    </row>
    <row r="19" spans="1:12" ht="25.5" customHeight="1">
      <c r="A19" s="215" t="s">
        <v>310</v>
      </c>
      <c r="B19" s="216"/>
      <c r="C19" s="216"/>
      <c r="D19" s="213"/>
      <c r="E19" s="214"/>
      <c r="F19" s="10">
        <v>12</v>
      </c>
      <c r="G19" s="79"/>
      <c r="H19" s="83">
        <v>816718189</v>
      </c>
      <c r="I19" s="84">
        <f t="shared" si="0"/>
        <v>816718189</v>
      </c>
      <c r="J19" s="85">
        <v>397160</v>
      </c>
      <c r="K19" s="85">
        <v>911683617</v>
      </c>
      <c r="L19" s="144">
        <f t="shared" si="1"/>
        <v>912080777</v>
      </c>
    </row>
    <row r="20" spans="1:12" ht="25.5" customHeight="1">
      <c r="A20" s="215" t="s">
        <v>159</v>
      </c>
      <c r="B20" s="216"/>
      <c r="C20" s="216"/>
      <c r="D20" s="213"/>
      <c r="E20" s="214"/>
      <c r="F20" s="10">
        <v>13</v>
      </c>
      <c r="G20" s="85">
        <f>SUM(G21:G23)</f>
        <v>0</v>
      </c>
      <c r="H20" s="86">
        <f>SUM(H21:H23)</f>
        <v>19140405</v>
      </c>
      <c r="I20" s="84">
        <f t="shared" si="0"/>
        <v>19140405</v>
      </c>
      <c r="J20" s="85">
        <f>SUM(J21:J23)</f>
        <v>0</v>
      </c>
      <c r="K20" s="85">
        <f>K21+K22+K23</f>
        <v>17654709</v>
      </c>
      <c r="L20" s="144">
        <f t="shared" si="1"/>
        <v>17654709</v>
      </c>
    </row>
    <row r="21" spans="1:12" ht="12.75">
      <c r="A21" s="212" t="s">
        <v>311</v>
      </c>
      <c r="B21" s="213"/>
      <c r="C21" s="213"/>
      <c r="D21" s="213"/>
      <c r="E21" s="214"/>
      <c r="F21" s="10">
        <v>14</v>
      </c>
      <c r="G21" s="79"/>
      <c r="H21" s="83">
        <v>429012</v>
      </c>
      <c r="I21" s="84">
        <f t="shared" si="0"/>
        <v>429012</v>
      </c>
      <c r="J21" s="85"/>
      <c r="K21" s="85">
        <v>429012</v>
      </c>
      <c r="L21" s="144">
        <f t="shared" si="1"/>
        <v>429012</v>
      </c>
    </row>
    <row r="22" spans="1:12" ht="12.75">
      <c r="A22" s="212" t="s">
        <v>312</v>
      </c>
      <c r="B22" s="213"/>
      <c r="C22" s="213"/>
      <c r="D22" s="213"/>
      <c r="E22" s="214"/>
      <c r="F22" s="10">
        <v>15</v>
      </c>
      <c r="G22" s="79"/>
      <c r="H22" s="83">
        <v>17891495</v>
      </c>
      <c r="I22" s="84">
        <f t="shared" si="0"/>
        <v>17891495</v>
      </c>
      <c r="J22" s="85"/>
      <c r="K22" s="85">
        <v>16408123</v>
      </c>
      <c r="L22" s="144">
        <f t="shared" si="1"/>
        <v>16408123</v>
      </c>
    </row>
    <row r="23" spans="1:12" ht="12.75">
      <c r="A23" s="212" t="s">
        <v>313</v>
      </c>
      <c r="B23" s="213"/>
      <c r="C23" s="213"/>
      <c r="D23" s="213"/>
      <c r="E23" s="214"/>
      <c r="F23" s="10">
        <v>16</v>
      </c>
      <c r="G23" s="79"/>
      <c r="H23" s="83">
        <v>819898</v>
      </c>
      <c r="I23" s="84">
        <f t="shared" si="0"/>
        <v>819898</v>
      </c>
      <c r="J23" s="85"/>
      <c r="K23" s="85">
        <v>817574</v>
      </c>
      <c r="L23" s="144">
        <v>817574</v>
      </c>
    </row>
    <row r="24" spans="1:12" ht="12.75">
      <c r="A24" s="215" t="s">
        <v>160</v>
      </c>
      <c r="B24" s="216"/>
      <c r="C24" s="216"/>
      <c r="D24" s="213"/>
      <c r="E24" s="214"/>
      <c r="F24" s="10">
        <v>17</v>
      </c>
      <c r="G24" s="85">
        <f>G25+G28+G33+G39</f>
        <v>2083905096</v>
      </c>
      <c r="H24" s="86">
        <f>H25+H28+H33+H39</f>
        <v>3009927595</v>
      </c>
      <c r="I24" s="84">
        <f t="shared" si="0"/>
        <v>5093832691</v>
      </c>
      <c r="J24" s="85">
        <f>J25+J28+J33+J39</f>
        <v>2121421276</v>
      </c>
      <c r="K24" s="85">
        <f>K25+K28+K33+K39</f>
        <v>3010710353</v>
      </c>
      <c r="L24" s="144">
        <f t="shared" si="1"/>
        <v>5132131629</v>
      </c>
    </row>
    <row r="25" spans="1:12" ht="12.75">
      <c r="A25" s="212" t="s">
        <v>161</v>
      </c>
      <c r="B25" s="213"/>
      <c r="C25" s="213"/>
      <c r="D25" s="213"/>
      <c r="E25" s="214"/>
      <c r="F25" s="10">
        <v>18</v>
      </c>
      <c r="G25" s="85">
        <f>G26+G27</f>
        <v>1229341654</v>
      </c>
      <c r="H25" s="86">
        <f>H26+H27</f>
        <v>793103148</v>
      </c>
      <c r="I25" s="84">
        <f>SUM(G25:H25)</f>
        <v>2022444802</v>
      </c>
      <c r="J25" s="85">
        <f>J26+J27</f>
        <v>1192010806</v>
      </c>
      <c r="K25" s="85">
        <f>K26+K27</f>
        <v>735729217</v>
      </c>
      <c r="L25" s="144">
        <f>SUM(J25:K25)</f>
        <v>1927740023</v>
      </c>
    </row>
    <row r="26" spans="1:12" ht="15" customHeight="1">
      <c r="A26" s="212" t="s">
        <v>314</v>
      </c>
      <c r="B26" s="213"/>
      <c r="C26" s="213"/>
      <c r="D26" s="213"/>
      <c r="E26" s="214"/>
      <c r="F26" s="10">
        <v>19</v>
      </c>
      <c r="G26" s="79">
        <v>1229341654</v>
      </c>
      <c r="H26" s="83">
        <v>776802637</v>
      </c>
      <c r="I26" s="84">
        <f t="shared" si="0"/>
        <v>2006144291</v>
      </c>
      <c r="J26" s="85">
        <v>1145131313</v>
      </c>
      <c r="K26" s="85">
        <v>725165522</v>
      </c>
      <c r="L26" s="144">
        <f t="shared" si="1"/>
        <v>1870296835</v>
      </c>
    </row>
    <row r="27" spans="1:12" ht="12.75">
      <c r="A27" s="212" t="s">
        <v>315</v>
      </c>
      <c r="B27" s="213"/>
      <c r="C27" s="213"/>
      <c r="D27" s="213"/>
      <c r="E27" s="214"/>
      <c r="F27" s="10">
        <v>20</v>
      </c>
      <c r="G27" s="79"/>
      <c r="H27" s="83">
        <v>16300511</v>
      </c>
      <c r="I27" s="84">
        <f t="shared" si="0"/>
        <v>16300511</v>
      </c>
      <c r="J27" s="85">
        <v>46879493</v>
      </c>
      <c r="K27" s="85">
        <v>10563695</v>
      </c>
      <c r="L27" s="144">
        <v>57443188</v>
      </c>
    </row>
    <row r="28" spans="1:12" ht="12.75">
      <c r="A28" s="212" t="s">
        <v>162</v>
      </c>
      <c r="B28" s="213"/>
      <c r="C28" s="213"/>
      <c r="D28" s="213"/>
      <c r="E28" s="214"/>
      <c r="F28" s="10">
        <v>21</v>
      </c>
      <c r="G28" s="85">
        <f>SUM(G29:G32)</f>
        <v>115155930</v>
      </c>
      <c r="H28" s="86">
        <f>SUM(H29:H32)</f>
        <v>324509104</v>
      </c>
      <c r="I28" s="84">
        <f>SUM(G28:H28)</f>
        <v>439665034</v>
      </c>
      <c r="J28" s="85">
        <f>SUM(J29:J32)</f>
        <v>112065630</v>
      </c>
      <c r="K28" s="85">
        <f>SUM(K29:K32)</f>
        <v>296325347</v>
      </c>
      <c r="L28" s="144">
        <f>SUM(J28:K28)</f>
        <v>408390977</v>
      </c>
    </row>
    <row r="29" spans="1:12" ht="12.75">
      <c r="A29" s="212" t="s">
        <v>316</v>
      </c>
      <c r="B29" s="213"/>
      <c r="C29" s="213"/>
      <c r="D29" s="213"/>
      <c r="E29" s="214"/>
      <c r="F29" s="10">
        <v>22</v>
      </c>
      <c r="G29" s="79">
        <v>54417013</v>
      </c>
      <c r="H29" s="83">
        <v>205911348</v>
      </c>
      <c r="I29" s="84">
        <f t="shared" si="0"/>
        <v>260328361</v>
      </c>
      <c r="J29" s="85">
        <v>49902042</v>
      </c>
      <c r="K29" s="85">
        <v>185160173</v>
      </c>
      <c r="L29" s="144">
        <f t="shared" si="1"/>
        <v>235062215</v>
      </c>
    </row>
    <row r="30" spans="1:12" ht="15.75" customHeight="1">
      <c r="A30" s="212" t="s">
        <v>317</v>
      </c>
      <c r="B30" s="213"/>
      <c r="C30" s="213"/>
      <c r="D30" s="213"/>
      <c r="E30" s="214"/>
      <c r="F30" s="10">
        <v>23</v>
      </c>
      <c r="G30" s="79"/>
      <c r="H30" s="83"/>
      <c r="I30" s="84">
        <f t="shared" si="0"/>
        <v>0</v>
      </c>
      <c r="J30" s="85"/>
      <c r="K30" s="85">
        <v>3656941</v>
      </c>
      <c r="L30" s="144">
        <f t="shared" si="1"/>
        <v>3656941</v>
      </c>
    </row>
    <row r="31" spans="1:12" ht="12.75">
      <c r="A31" s="212" t="s">
        <v>318</v>
      </c>
      <c r="B31" s="213"/>
      <c r="C31" s="213"/>
      <c r="D31" s="213"/>
      <c r="E31" s="214"/>
      <c r="F31" s="10">
        <v>24</v>
      </c>
      <c r="G31" s="79">
        <v>60738917</v>
      </c>
      <c r="H31" s="83">
        <v>118597756</v>
      </c>
      <c r="I31" s="84">
        <f t="shared" si="0"/>
        <v>179336673</v>
      </c>
      <c r="J31" s="85">
        <v>62163588</v>
      </c>
      <c r="K31" s="85">
        <v>107508233</v>
      </c>
      <c r="L31" s="144">
        <f t="shared" si="1"/>
        <v>169671821</v>
      </c>
    </row>
    <row r="32" spans="1:12" ht="12.75">
      <c r="A32" s="212" t="s">
        <v>319</v>
      </c>
      <c r="B32" s="213"/>
      <c r="C32" s="213"/>
      <c r="D32" s="213"/>
      <c r="E32" s="214"/>
      <c r="F32" s="10">
        <v>25</v>
      </c>
      <c r="G32" s="79"/>
      <c r="H32" s="83"/>
      <c r="I32" s="84">
        <f t="shared" si="0"/>
        <v>0</v>
      </c>
      <c r="J32" s="85"/>
      <c r="K32" s="85"/>
      <c r="L32" s="144">
        <f t="shared" si="1"/>
        <v>0</v>
      </c>
    </row>
    <row r="33" spans="1:12" ht="12.75">
      <c r="A33" s="212" t="s">
        <v>163</v>
      </c>
      <c r="B33" s="213"/>
      <c r="C33" s="213"/>
      <c r="D33" s="213"/>
      <c r="E33" s="214"/>
      <c r="F33" s="10">
        <v>26</v>
      </c>
      <c r="G33" s="85">
        <f>SUM(G34:G38)</f>
        <v>180044882</v>
      </c>
      <c r="H33" s="86">
        <f>SUM(H34:H38)</f>
        <v>312854885</v>
      </c>
      <c r="I33" s="84">
        <f t="shared" si="0"/>
        <v>492899767</v>
      </c>
      <c r="J33" s="85">
        <f>SUM(J34:J38)</f>
        <v>243818315</v>
      </c>
      <c r="K33" s="85">
        <f>SUM(K34:K38)</f>
        <v>448426409</v>
      </c>
      <c r="L33" s="144">
        <f t="shared" si="1"/>
        <v>692244724</v>
      </c>
    </row>
    <row r="34" spans="1:12" ht="12.75">
      <c r="A34" s="212" t="s">
        <v>320</v>
      </c>
      <c r="B34" s="213"/>
      <c r="C34" s="213"/>
      <c r="D34" s="213"/>
      <c r="E34" s="214"/>
      <c r="F34" s="10">
        <v>27</v>
      </c>
      <c r="G34" s="79"/>
      <c r="H34" s="83">
        <v>2279958</v>
      </c>
      <c r="I34" s="84">
        <f t="shared" si="0"/>
        <v>2279958</v>
      </c>
      <c r="J34" s="85"/>
      <c r="K34" s="85">
        <v>6700272</v>
      </c>
      <c r="L34" s="144">
        <f t="shared" si="1"/>
        <v>6700272</v>
      </c>
    </row>
    <row r="35" spans="1:12" ht="17.25" customHeight="1">
      <c r="A35" s="212" t="s">
        <v>321</v>
      </c>
      <c r="B35" s="213"/>
      <c r="C35" s="213"/>
      <c r="D35" s="213"/>
      <c r="E35" s="214"/>
      <c r="F35" s="10">
        <v>28</v>
      </c>
      <c r="G35" s="79">
        <v>9879000</v>
      </c>
      <c r="H35" s="83">
        <v>42510883</v>
      </c>
      <c r="I35" s="84">
        <f t="shared" si="0"/>
        <v>52389883</v>
      </c>
      <c r="J35" s="85">
        <v>67910537</v>
      </c>
      <c r="K35" s="85">
        <v>104281044</v>
      </c>
      <c r="L35" s="144">
        <f t="shared" si="1"/>
        <v>172191581</v>
      </c>
    </row>
    <row r="36" spans="1:12" ht="12.75">
      <c r="A36" s="212" t="s">
        <v>322</v>
      </c>
      <c r="B36" s="213"/>
      <c r="C36" s="213"/>
      <c r="D36" s="213"/>
      <c r="E36" s="214"/>
      <c r="F36" s="10">
        <v>29</v>
      </c>
      <c r="G36" s="79"/>
      <c r="H36" s="83"/>
      <c r="I36" s="84">
        <f t="shared" si="0"/>
        <v>0</v>
      </c>
      <c r="J36" s="85"/>
      <c r="K36" s="85"/>
      <c r="L36" s="144">
        <f t="shared" si="1"/>
        <v>0</v>
      </c>
    </row>
    <row r="37" spans="1:12" ht="12.75">
      <c r="A37" s="212" t="s">
        <v>323</v>
      </c>
      <c r="B37" s="213"/>
      <c r="C37" s="213"/>
      <c r="D37" s="213"/>
      <c r="E37" s="214"/>
      <c r="F37" s="10">
        <v>30</v>
      </c>
      <c r="G37" s="79">
        <v>170165882</v>
      </c>
      <c r="H37" s="83">
        <v>268064044</v>
      </c>
      <c r="I37" s="84">
        <f t="shared" si="0"/>
        <v>438229926</v>
      </c>
      <c r="J37" s="85">
        <v>175907778</v>
      </c>
      <c r="K37" s="85">
        <v>337445093</v>
      </c>
      <c r="L37" s="144">
        <f t="shared" si="1"/>
        <v>513352871</v>
      </c>
    </row>
    <row r="38" spans="1:12" ht="12.75">
      <c r="A38" s="212" t="s">
        <v>324</v>
      </c>
      <c r="B38" s="213"/>
      <c r="C38" s="213"/>
      <c r="D38" s="213"/>
      <c r="E38" s="214"/>
      <c r="F38" s="10">
        <v>31</v>
      </c>
      <c r="G38" s="79"/>
      <c r="H38" s="83"/>
      <c r="I38" s="84">
        <f t="shared" si="0"/>
        <v>0</v>
      </c>
      <c r="J38" s="85"/>
      <c r="K38" s="85"/>
      <c r="L38" s="144">
        <f t="shared" si="1"/>
        <v>0</v>
      </c>
    </row>
    <row r="39" spans="1:12" ht="12.75">
      <c r="A39" s="212" t="s">
        <v>164</v>
      </c>
      <c r="B39" s="213"/>
      <c r="C39" s="213"/>
      <c r="D39" s="213"/>
      <c r="E39" s="214"/>
      <c r="F39" s="10">
        <v>32</v>
      </c>
      <c r="G39" s="85">
        <f>SUM(G40:G42)</f>
        <v>559362630</v>
      </c>
      <c r="H39" s="86">
        <f>SUM(H40:H42)</f>
        <v>1579460458</v>
      </c>
      <c r="I39" s="84">
        <f>SUM(G39:H39)</f>
        <v>2138823088</v>
      </c>
      <c r="J39" s="85">
        <f>J40+J41+J42</f>
        <v>573526525</v>
      </c>
      <c r="K39" s="85">
        <f>SUM(K40:K42)</f>
        <v>1530229380</v>
      </c>
      <c r="L39" s="144">
        <f>SUM(J39:K39)</f>
        <v>2103755905</v>
      </c>
    </row>
    <row r="40" spans="1:12" ht="12.75">
      <c r="A40" s="212" t="s">
        <v>325</v>
      </c>
      <c r="B40" s="213"/>
      <c r="C40" s="213"/>
      <c r="D40" s="213"/>
      <c r="E40" s="214"/>
      <c r="F40" s="10">
        <v>33</v>
      </c>
      <c r="G40" s="79">
        <v>488990842</v>
      </c>
      <c r="H40" s="83">
        <v>1162729771</v>
      </c>
      <c r="I40" s="84">
        <f t="shared" si="0"/>
        <v>1651720613</v>
      </c>
      <c r="J40" s="85">
        <v>511445001</v>
      </c>
      <c r="K40" s="85">
        <v>1042398067</v>
      </c>
      <c r="L40" s="144">
        <f t="shared" si="1"/>
        <v>1553843068</v>
      </c>
    </row>
    <row r="41" spans="1:12" ht="12.75">
      <c r="A41" s="212" t="s">
        <v>326</v>
      </c>
      <c r="B41" s="213"/>
      <c r="C41" s="213"/>
      <c r="D41" s="213"/>
      <c r="E41" s="214"/>
      <c r="F41" s="10">
        <v>34</v>
      </c>
      <c r="G41" s="79">
        <v>69709704</v>
      </c>
      <c r="H41" s="83">
        <v>391404689</v>
      </c>
      <c r="I41" s="84">
        <f t="shared" si="0"/>
        <v>461114393</v>
      </c>
      <c r="J41" s="85">
        <v>62081524</v>
      </c>
      <c r="K41" s="85">
        <v>479866677</v>
      </c>
      <c r="L41" s="144">
        <f t="shared" si="1"/>
        <v>541948201</v>
      </c>
    </row>
    <row r="42" spans="1:12" ht="12.75">
      <c r="A42" s="212" t="s">
        <v>327</v>
      </c>
      <c r="B42" s="213"/>
      <c r="C42" s="213"/>
      <c r="D42" s="213"/>
      <c r="E42" s="214"/>
      <c r="F42" s="10">
        <v>35</v>
      </c>
      <c r="G42" s="79">
        <v>662084</v>
      </c>
      <c r="H42" s="83">
        <v>25325998</v>
      </c>
      <c r="I42" s="84">
        <f t="shared" si="0"/>
        <v>25988082</v>
      </c>
      <c r="J42" s="85"/>
      <c r="K42" s="85">
        <v>7964636</v>
      </c>
      <c r="L42" s="144">
        <f t="shared" si="1"/>
        <v>7964636</v>
      </c>
    </row>
    <row r="43" spans="1:12" ht="24" customHeight="1">
      <c r="A43" s="215" t="s">
        <v>187</v>
      </c>
      <c r="B43" s="216"/>
      <c r="C43" s="216"/>
      <c r="D43" s="213"/>
      <c r="E43" s="214"/>
      <c r="F43" s="10">
        <v>36</v>
      </c>
      <c r="G43" s="79"/>
      <c r="H43" s="83"/>
      <c r="I43" s="84">
        <f t="shared" si="0"/>
        <v>0</v>
      </c>
      <c r="J43" s="85"/>
      <c r="K43" s="85"/>
      <c r="L43" s="144">
        <f t="shared" si="1"/>
        <v>0</v>
      </c>
    </row>
    <row r="44" spans="1:12" ht="24" customHeight="1">
      <c r="A44" s="215" t="s">
        <v>188</v>
      </c>
      <c r="B44" s="216"/>
      <c r="C44" s="216"/>
      <c r="D44" s="213"/>
      <c r="E44" s="214"/>
      <c r="F44" s="10">
        <v>37</v>
      </c>
      <c r="G44" s="79">
        <v>22374967</v>
      </c>
      <c r="H44" s="83"/>
      <c r="I44" s="84">
        <f t="shared" si="0"/>
        <v>22374967</v>
      </c>
      <c r="J44" s="85">
        <v>20874341</v>
      </c>
      <c r="K44" s="85"/>
      <c r="L44" s="144">
        <f t="shared" si="1"/>
        <v>20874341</v>
      </c>
    </row>
    <row r="45" spans="1:12" ht="12.75">
      <c r="A45" s="215" t="s">
        <v>165</v>
      </c>
      <c r="B45" s="216"/>
      <c r="C45" s="216"/>
      <c r="D45" s="213"/>
      <c r="E45" s="214"/>
      <c r="F45" s="10">
        <v>38</v>
      </c>
      <c r="G45" s="85">
        <f>SUM(G46:G52)</f>
        <v>11607</v>
      </c>
      <c r="H45" s="86">
        <f>SUM(H46:H52)</f>
        <v>170577663</v>
      </c>
      <c r="I45" s="84">
        <f t="shared" si="0"/>
        <v>170589270</v>
      </c>
      <c r="J45" s="85">
        <f>SUM(J46:J52)</f>
        <v>119183</v>
      </c>
      <c r="K45" s="85">
        <f>SUM(K46:K52)</f>
        <v>357408631</v>
      </c>
      <c r="L45" s="144">
        <f t="shared" si="1"/>
        <v>357527814</v>
      </c>
    </row>
    <row r="46" spans="1:12" ht="12.75">
      <c r="A46" s="212" t="s">
        <v>328</v>
      </c>
      <c r="B46" s="213"/>
      <c r="C46" s="213"/>
      <c r="D46" s="213"/>
      <c r="E46" s="214"/>
      <c r="F46" s="10">
        <v>39</v>
      </c>
      <c r="G46" s="79"/>
      <c r="H46" s="83">
        <v>77653096</v>
      </c>
      <c r="I46" s="84">
        <f t="shared" si="0"/>
        <v>77653096</v>
      </c>
      <c r="J46" s="85">
        <v>37546</v>
      </c>
      <c r="K46" s="85">
        <v>166906706</v>
      </c>
      <c r="L46" s="144">
        <f t="shared" si="1"/>
        <v>166944252</v>
      </c>
    </row>
    <row r="47" spans="1:12" ht="12.75">
      <c r="A47" s="212" t="s">
        <v>329</v>
      </c>
      <c r="B47" s="213"/>
      <c r="C47" s="213"/>
      <c r="D47" s="213"/>
      <c r="E47" s="214"/>
      <c r="F47" s="10">
        <v>40</v>
      </c>
      <c r="G47" s="79">
        <v>11607</v>
      </c>
      <c r="H47" s="83"/>
      <c r="I47" s="84">
        <f t="shared" si="0"/>
        <v>11607</v>
      </c>
      <c r="J47" s="85">
        <v>81637</v>
      </c>
      <c r="K47" s="85"/>
      <c r="L47" s="144">
        <f t="shared" si="1"/>
        <v>81637</v>
      </c>
    </row>
    <row r="48" spans="1:12" ht="12.75">
      <c r="A48" s="212" t="s">
        <v>330</v>
      </c>
      <c r="B48" s="213"/>
      <c r="C48" s="213"/>
      <c r="D48" s="213"/>
      <c r="E48" s="214"/>
      <c r="F48" s="10">
        <v>41</v>
      </c>
      <c r="G48" s="79"/>
      <c r="H48" s="83">
        <v>92306696</v>
      </c>
      <c r="I48" s="84">
        <f t="shared" si="0"/>
        <v>92306696</v>
      </c>
      <c r="J48" s="85"/>
      <c r="K48" s="85">
        <v>190233871</v>
      </c>
      <c r="L48" s="144">
        <f t="shared" si="1"/>
        <v>190233871</v>
      </c>
    </row>
    <row r="49" spans="1:12" ht="24.75" customHeight="1">
      <c r="A49" s="212" t="s">
        <v>331</v>
      </c>
      <c r="B49" s="213"/>
      <c r="C49" s="213"/>
      <c r="D49" s="213"/>
      <c r="E49" s="214"/>
      <c r="F49" s="10">
        <v>42</v>
      </c>
      <c r="G49" s="79"/>
      <c r="H49" s="83">
        <v>617871</v>
      </c>
      <c r="I49" s="84">
        <f t="shared" si="0"/>
        <v>617871</v>
      </c>
      <c r="J49" s="85"/>
      <c r="K49" s="85">
        <v>268054</v>
      </c>
      <c r="L49" s="144">
        <f t="shared" si="1"/>
        <v>268054</v>
      </c>
    </row>
    <row r="50" spans="1:12" ht="12.75">
      <c r="A50" s="212" t="s">
        <v>283</v>
      </c>
      <c r="B50" s="213"/>
      <c r="C50" s="213"/>
      <c r="D50" s="213"/>
      <c r="E50" s="214"/>
      <c r="F50" s="10">
        <v>43</v>
      </c>
      <c r="G50" s="79"/>
      <c r="H50" s="83"/>
      <c r="I50" s="84">
        <f t="shared" si="0"/>
        <v>0</v>
      </c>
      <c r="J50" s="85"/>
      <c r="K50" s="85"/>
      <c r="L50" s="144">
        <f t="shared" si="1"/>
        <v>0</v>
      </c>
    </row>
    <row r="51" spans="1:12" ht="12.75">
      <c r="A51" s="212" t="s">
        <v>284</v>
      </c>
      <c r="B51" s="213"/>
      <c r="C51" s="213"/>
      <c r="D51" s="213"/>
      <c r="E51" s="214"/>
      <c r="F51" s="10">
        <v>44</v>
      </c>
      <c r="G51" s="79"/>
      <c r="H51" s="83"/>
      <c r="I51" s="84">
        <f t="shared" si="0"/>
        <v>0</v>
      </c>
      <c r="J51" s="85"/>
      <c r="K51" s="85"/>
      <c r="L51" s="144">
        <f t="shared" si="1"/>
        <v>0</v>
      </c>
    </row>
    <row r="52" spans="1:12" ht="24.75" customHeight="1">
      <c r="A52" s="212" t="s">
        <v>285</v>
      </c>
      <c r="B52" s="213"/>
      <c r="C52" s="213"/>
      <c r="D52" s="213"/>
      <c r="E52" s="214"/>
      <c r="F52" s="10">
        <v>45</v>
      </c>
      <c r="G52" s="79"/>
      <c r="H52" s="83"/>
      <c r="I52" s="84">
        <f t="shared" si="0"/>
        <v>0</v>
      </c>
      <c r="J52" s="85"/>
      <c r="K52" s="85"/>
      <c r="L52" s="144">
        <f t="shared" si="1"/>
        <v>0</v>
      </c>
    </row>
    <row r="53" spans="1:12" ht="12.75">
      <c r="A53" s="215" t="s">
        <v>166</v>
      </c>
      <c r="B53" s="216"/>
      <c r="C53" s="216"/>
      <c r="D53" s="213"/>
      <c r="E53" s="214"/>
      <c r="F53" s="10">
        <v>46</v>
      </c>
      <c r="G53" s="85">
        <f>G54+G55</f>
        <v>3365941</v>
      </c>
      <c r="H53" s="86">
        <f>H54+H55</f>
        <v>8089287</v>
      </c>
      <c r="I53" s="84">
        <f t="shared" si="0"/>
        <v>11455228</v>
      </c>
      <c r="J53" s="85">
        <f>J54+J55</f>
        <v>3343472</v>
      </c>
      <c r="K53" s="85">
        <f>K54+K55</f>
        <v>4592423</v>
      </c>
      <c r="L53" s="144">
        <f t="shared" si="1"/>
        <v>7935895</v>
      </c>
    </row>
    <row r="54" spans="1:12" ht="12.75">
      <c r="A54" s="212" t="s">
        <v>332</v>
      </c>
      <c r="B54" s="213"/>
      <c r="C54" s="213"/>
      <c r="D54" s="213"/>
      <c r="E54" s="214"/>
      <c r="F54" s="10">
        <v>47</v>
      </c>
      <c r="G54" s="79">
        <v>3343472</v>
      </c>
      <c r="H54" s="83">
        <v>4192043</v>
      </c>
      <c r="I54" s="84">
        <f t="shared" si="0"/>
        <v>7535515</v>
      </c>
      <c r="J54" s="85">
        <v>3343472</v>
      </c>
      <c r="K54" s="85">
        <v>4592423</v>
      </c>
      <c r="L54" s="144">
        <f t="shared" si="1"/>
        <v>7935895</v>
      </c>
    </row>
    <row r="55" spans="1:12" ht="12.75">
      <c r="A55" s="212" t="s">
        <v>333</v>
      </c>
      <c r="B55" s="213"/>
      <c r="C55" s="213"/>
      <c r="D55" s="213"/>
      <c r="E55" s="214"/>
      <c r="F55" s="10">
        <v>48</v>
      </c>
      <c r="G55" s="79">
        <v>22469</v>
      </c>
      <c r="H55" s="83">
        <v>3897244</v>
      </c>
      <c r="I55" s="84">
        <f t="shared" si="0"/>
        <v>3919713</v>
      </c>
      <c r="J55" s="85"/>
      <c r="K55" s="85"/>
      <c r="L55" s="144">
        <f t="shared" si="1"/>
        <v>0</v>
      </c>
    </row>
    <row r="56" spans="1:12" ht="12.75">
      <c r="A56" s="215" t="s">
        <v>167</v>
      </c>
      <c r="B56" s="216"/>
      <c r="C56" s="216"/>
      <c r="D56" s="213"/>
      <c r="E56" s="214"/>
      <c r="F56" s="10">
        <v>49</v>
      </c>
      <c r="G56" s="85">
        <f>G57+G60+G61</f>
        <v>47579928</v>
      </c>
      <c r="H56" s="86">
        <f>H57+H60+H61</f>
        <v>1044599437</v>
      </c>
      <c r="I56" s="84">
        <f t="shared" si="0"/>
        <v>1092179365</v>
      </c>
      <c r="J56" s="85">
        <f>J57+J60+J61</f>
        <v>47251099</v>
      </c>
      <c r="K56" s="85">
        <f>K57+K60+K61</f>
        <v>1340878757</v>
      </c>
      <c r="L56" s="144">
        <f t="shared" si="1"/>
        <v>1388129856</v>
      </c>
    </row>
    <row r="57" spans="1:12" ht="12.75">
      <c r="A57" s="215" t="s">
        <v>168</v>
      </c>
      <c r="B57" s="216"/>
      <c r="C57" s="216"/>
      <c r="D57" s="213"/>
      <c r="E57" s="214"/>
      <c r="F57" s="10">
        <v>50</v>
      </c>
      <c r="G57" s="85">
        <f>G58+G59</f>
        <v>41306800</v>
      </c>
      <c r="H57" s="86">
        <f>H58+H59</f>
        <v>689902212</v>
      </c>
      <c r="I57" s="84">
        <f>SUM(G57:H57)</f>
        <v>731209012</v>
      </c>
      <c r="J57" s="85">
        <f>J58+J59</f>
        <v>40659676</v>
      </c>
      <c r="K57" s="85">
        <f>K58+K59</f>
        <v>1065423207</v>
      </c>
      <c r="L57" s="144">
        <f>SUM(J57:K57)</f>
        <v>1106082883</v>
      </c>
    </row>
    <row r="58" spans="1:12" ht="12.75">
      <c r="A58" s="212" t="s">
        <v>286</v>
      </c>
      <c r="B58" s="213"/>
      <c r="C58" s="213"/>
      <c r="D58" s="213"/>
      <c r="E58" s="214"/>
      <c r="F58" s="10">
        <v>51</v>
      </c>
      <c r="G58" s="79">
        <v>41239595</v>
      </c>
      <c r="H58" s="83">
        <v>681607349</v>
      </c>
      <c r="I58" s="84">
        <f t="shared" si="0"/>
        <v>722846944</v>
      </c>
      <c r="J58" s="85">
        <v>40602320</v>
      </c>
      <c r="K58" s="85">
        <v>1056013271</v>
      </c>
      <c r="L58" s="144">
        <f t="shared" si="1"/>
        <v>1096615591</v>
      </c>
    </row>
    <row r="59" spans="1:12" ht="12.75">
      <c r="A59" s="212" t="s">
        <v>269</v>
      </c>
      <c r="B59" s="213"/>
      <c r="C59" s="213"/>
      <c r="D59" s="213"/>
      <c r="E59" s="214"/>
      <c r="F59" s="10">
        <v>52</v>
      </c>
      <c r="G59" s="79">
        <v>67205</v>
      </c>
      <c r="H59" s="83">
        <v>8294863</v>
      </c>
      <c r="I59" s="84">
        <f t="shared" si="0"/>
        <v>8362068</v>
      </c>
      <c r="J59" s="85">
        <v>57356</v>
      </c>
      <c r="K59" s="85">
        <v>9409936</v>
      </c>
      <c r="L59" s="144">
        <f t="shared" si="1"/>
        <v>9467292</v>
      </c>
    </row>
    <row r="60" spans="1:12" ht="12.75">
      <c r="A60" s="215" t="s">
        <v>270</v>
      </c>
      <c r="B60" s="216"/>
      <c r="C60" s="216"/>
      <c r="D60" s="213"/>
      <c r="E60" s="214"/>
      <c r="F60" s="10">
        <v>53</v>
      </c>
      <c r="G60" s="79"/>
      <c r="H60" s="83">
        <v>29146633</v>
      </c>
      <c r="I60" s="84">
        <f t="shared" si="0"/>
        <v>29146633</v>
      </c>
      <c r="J60" s="85"/>
      <c r="K60" s="85">
        <v>56070008</v>
      </c>
      <c r="L60" s="144">
        <f t="shared" si="1"/>
        <v>56070008</v>
      </c>
    </row>
    <row r="61" spans="1:12" ht="12.75">
      <c r="A61" s="215" t="s">
        <v>169</v>
      </c>
      <c r="B61" s="216"/>
      <c r="C61" s="216"/>
      <c r="D61" s="213"/>
      <c r="E61" s="214"/>
      <c r="F61" s="10">
        <v>54</v>
      </c>
      <c r="G61" s="85">
        <f>SUM(G62:G64)</f>
        <v>6273128</v>
      </c>
      <c r="H61" s="86">
        <f>SUM(H62:H64)</f>
        <v>325550592</v>
      </c>
      <c r="I61" s="84">
        <f t="shared" si="0"/>
        <v>331823720</v>
      </c>
      <c r="J61" s="85">
        <f>SUM(J62:J64)</f>
        <v>6591423</v>
      </c>
      <c r="K61" s="85">
        <f>SUM(K62:K64)</f>
        <v>219385542</v>
      </c>
      <c r="L61" s="144">
        <f t="shared" si="1"/>
        <v>225976965</v>
      </c>
    </row>
    <row r="62" spans="1:12" ht="12.75">
      <c r="A62" s="212" t="s">
        <v>280</v>
      </c>
      <c r="B62" s="213"/>
      <c r="C62" s="213"/>
      <c r="D62" s="213"/>
      <c r="E62" s="214"/>
      <c r="F62" s="10">
        <v>55</v>
      </c>
      <c r="G62" s="79"/>
      <c r="H62" s="83">
        <v>39441426</v>
      </c>
      <c r="I62" s="84">
        <f t="shared" si="0"/>
        <v>39441426</v>
      </c>
      <c r="J62" s="85"/>
      <c r="K62" s="85">
        <v>30790008</v>
      </c>
      <c r="L62" s="144">
        <f t="shared" si="1"/>
        <v>30790008</v>
      </c>
    </row>
    <row r="63" spans="1:12" ht="12.75">
      <c r="A63" s="212" t="s">
        <v>281</v>
      </c>
      <c r="B63" s="213"/>
      <c r="C63" s="213"/>
      <c r="D63" s="213"/>
      <c r="E63" s="214"/>
      <c r="F63" s="10">
        <v>56</v>
      </c>
      <c r="G63" s="79">
        <v>1774148</v>
      </c>
      <c r="H63" s="83">
        <v>15395682</v>
      </c>
      <c r="I63" s="84">
        <f t="shared" si="0"/>
        <v>17169830</v>
      </c>
      <c r="J63" s="85">
        <v>3004173</v>
      </c>
      <c r="K63" s="85">
        <v>15432010</v>
      </c>
      <c r="L63" s="144">
        <f t="shared" si="1"/>
        <v>18436183</v>
      </c>
    </row>
    <row r="64" spans="1:12" ht="12.75">
      <c r="A64" s="212" t="s">
        <v>334</v>
      </c>
      <c r="B64" s="213"/>
      <c r="C64" s="213"/>
      <c r="D64" s="213"/>
      <c r="E64" s="214"/>
      <c r="F64" s="10">
        <v>57</v>
      </c>
      <c r="G64" s="79">
        <v>4498980</v>
      </c>
      <c r="H64" s="83">
        <v>270713484</v>
      </c>
      <c r="I64" s="84">
        <f t="shared" si="0"/>
        <v>275212464</v>
      </c>
      <c r="J64" s="85">
        <v>3587250</v>
      </c>
      <c r="K64" s="85">
        <v>173163524</v>
      </c>
      <c r="L64" s="144">
        <f t="shared" si="1"/>
        <v>176750774</v>
      </c>
    </row>
    <row r="65" spans="1:12" ht="12.75">
      <c r="A65" s="215" t="s">
        <v>170</v>
      </c>
      <c r="B65" s="216"/>
      <c r="C65" s="216"/>
      <c r="D65" s="213"/>
      <c r="E65" s="214"/>
      <c r="F65" s="10">
        <v>58</v>
      </c>
      <c r="G65" s="85">
        <f>G66+G70+G71</f>
        <v>7480660</v>
      </c>
      <c r="H65" s="86">
        <f>H66+H70+H71</f>
        <v>77732314</v>
      </c>
      <c r="I65" s="84">
        <f t="shared" si="0"/>
        <v>85212974</v>
      </c>
      <c r="J65" s="85">
        <f>J66+J70+J71</f>
        <v>13529405</v>
      </c>
      <c r="K65" s="85">
        <f>K66+K70+K71</f>
        <v>105120484</v>
      </c>
      <c r="L65" s="144">
        <f t="shared" si="1"/>
        <v>118649889</v>
      </c>
    </row>
    <row r="66" spans="1:12" ht="12.75">
      <c r="A66" s="215" t="s">
        <v>171</v>
      </c>
      <c r="B66" s="216"/>
      <c r="C66" s="216"/>
      <c r="D66" s="213"/>
      <c r="E66" s="214"/>
      <c r="F66" s="10">
        <v>59</v>
      </c>
      <c r="G66" s="85">
        <f>SUM(G67:G69)</f>
        <v>7387138</v>
      </c>
      <c r="H66" s="86">
        <f>SUM(H67:H69)</f>
        <v>58049720</v>
      </c>
      <c r="I66" s="84">
        <f t="shared" si="0"/>
        <v>65436858</v>
      </c>
      <c r="J66" s="85">
        <f>SUM(J67:J69)</f>
        <v>13480244</v>
      </c>
      <c r="K66" s="85">
        <f>SUM(K67:K69)</f>
        <v>88755200</v>
      </c>
      <c r="L66" s="144">
        <f t="shared" si="1"/>
        <v>102235444</v>
      </c>
    </row>
    <row r="67" spans="1:12" ht="12.75">
      <c r="A67" s="212" t="s">
        <v>335</v>
      </c>
      <c r="B67" s="213"/>
      <c r="C67" s="213"/>
      <c r="D67" s="213"/>
      <c r="E67" s="214"/>
      <c r="F67" s="10">
        <v>60</v>
      </c>
      <c r="G67" s="79">
        <v>1172350</v>
      </c>
      <c r="H67" s="83">
        <v>57713155</v>
      </c>
      <c r="I67" s="84">
        <f t="shared" si="0"/>
        <v>58885505</v>
      </c>
      <c r="J67" s="85">
        <v>2868921</v>
      </c>
      <c r="K67" s="85">
        <v>78703646</v>
      </c>
      <c r="L67" s="144">
        <f t="shared" si="1"/>
        <v>81572567</v>
      </c>
    </row>
    <row r="68" spans="1:12" ht="12.75">
      <c r="A68" s="212" t="s">
        <v>336</v>
      </c>
      <c r="B68" s="213"/>
      <c r="C68" s="213"/>
      <c r="D68" s="213"/>
      <c r="E68" s="214"/>
      <c r="F68" s="10">
        <v>61</v>
      </c>
      <c r="G68" s="79">
        <v>6205208</v>
      </c>
      <c r="H68" s="83"/>
      <c r="I68" s="84">
        <f t="shared" si="0"/>
        <v>6205208</v>
      </c>
      <c r="J68" s="85">
        <v>10601632</v>
      </c>
      <c r="K68" s="85">
        <v>9109790</v>
      </c>
      <c r="L68" s="144">
        <f t="shared" si="1"/>
        <v>19711422</v>
      </c>
    </row>
    <row r="69" spans="1:12" ht="12.75">
      <c r="A69" s="212" t="s">
        <v>337</v>
      </c>
      <c r="B69" s="213"/>
      <c r="C69" s="213"/>
      <c r="D69" s="213"/>
      <c r="E69" s="214"/>
      <c r="F69" s="10">
        <v>62</v>
      </c>
      <c r="G69" s="79">
        <v>9580</v>
      </c>
      <c r="H69" s="83">
        <v>336565</v>
      </c>
      <c r="I69" s="84">
        <f t="shared" si="0"/>
        <v>346145</v>
      </c>
      <c r="J69" s="85">
        <v>9691</v>
      </c>
      <c r="K69" s="85">
        <v>941764</v>
      </c>
      <c r="L69" s="144">
        <f t="shared" si="1"/>
        <v>951455</v>
      </c>
    </row>
    <row r="70" spans="1:12" ht="12.75">
      <c r="A70" s="215" t="s">
        <v>338</v>
      </c>
      <c r="B70" s="216"/>
      <c r="C70" s="216"/>
      <c r="D70" s="213"/>
      <c r="E70" s="214"/>
      <c r="F70" s="10">
        <v>63</v>
      </c>
      <c r="G70" s="79"/>
      <c r="H70" s="83"/>
      <c r="I70" s="84">
        <f t="shared" si="0"/>
        <v>0</v>
      </c>
      <c r="J70" s="85"/>
      <c r="K70" s="85"/>
      <c r="L70" s="144">
        <f t="shared" si="1"/>
        <v>0</v>
      </c>
    </row>
    <row r="71" spans="1:12" ht="12.75">
      <c r="A71" s="215" t="s">
        <v>339</v>
      </c>
      <c r="B71" s="216"/>
      <c r="C71" s="216"/>
      <c r="D71" s="213"/>
      <c r="E71" s="214"/>
      <c r="F71" s="10">
        <v>64</v>
      </c>
      <c r="G71" s="79">
        <v>93522</v>
      </c>
      <c r="H71" s="83">
        <v>19682594</v>
      </c>
      <c r="I71" s="84">
        <f t="shared" si="0"/>
        <v>19776116</v>
      </c>
      <c r="J71" s="85">
        <v>49161</v>
      </c>
      <c r="K71" s="85">
        <v>16365284</v>
      </c>
      <c r="L71" s="144">
        <f t="shared" si="1"/>
        <v>16414445</v>
      </c>
    </row>
    <row r="72" spans="1:12" ht="24.75" customHeight="1">
      <c r="A72" s="215" t="s">
        <v>172</v>
      </c>
      <c r="B72" s="216"/>
      <c r="C72" s="216"/>
      <c r="D72" s="213"/>
      <c r="E72" s="214"/>
      <c r="F72" s="10">
        <v>65</v>
      </c>
      <c r="G72" s="85">
        <f>SUM(G73:G75)</f>
        <v>18055825</v>
      </c>
      <c r="H72" s="86">
        <f>SUM(H73:H75)</f>
        <v>49340791</v>
      </c>
      <c r="I72" s="84">
        <f t="shared" si="0"/>
        <v>67396616</v>
      </c>
      <c r="J72" s="85">
        <f>SUM(J73:J75)</f>
        <v>15697568</v>
      </c>
      <c r="K72" s="85">
        <f>SUM(K73:K75)</f>
        <v>56021137</v>
      </c>
      <c r="L72" s="144">
        <f t="shared" si="1"/>
        <v>71718705</v>
      </c>
    </row>
    <row r="73" spans="1:12" ht="12.75">
      <c r="A73" s="212" t="s">
        <v>340</v>
      </c>
      <c r="B73" s="213"/>
      <c r="C73" s="213"/>
      <c r="D73" s="213"/>
      <c r="E73" s="214"/>
      <c r="F73" s="10">
        <v>66</v>
      </c>
      <c r="G73" s="79">
        <v>18012109</v>
      </c>
      <c r="H73" s="83">
        <v>19367411</v>
      </c>
      <c r="I73" s="84">
        <f>SUM(G73:H73)</f>
        <v>37379520</v>
      </c>
      <c r="J73" s="85">
        <v>15679441</v>
      </c>
      <c r="K73" s="85">
        <v>13676979</v>
      </c>
      <c r="L73" s="144">
        <f>SUM(J73:K73)</f>
        <v>29356420</v>
      </c>
    </row>
    <row r="74" spans="1:12" ht="12.75">
      <c r="A74" s="212" t="s">
        <v>341</v>
      </c>
      <c r="B74" s="213"/>
      <c r="C74" s="213"/>
      <c r="D74" s="213"/>
      <c r="E74" s="214"/>
      <c r="F74" s="10">
        <v>67</v>
      </c>
      <c r="G74" s="79"/>
      <c r="H74" s="83">
        <v>13408769</v>
      </c>
      <c r="I74" s="84">
        <f>SUM(G74:H74)</f>
        <v>13408769</v>
      </c>
      <c r="J74" s="85"/>
      <c r="K74" s="85">
        <v>19723798</v>
      </c>
      <c r="L74" s="144">
        <f>SUM(J74:K74)</f>
        <v>19723798</v>
      </c>
    </row>
    <row r="75" spans="1:12" ht="12.75">
      <c r="A75" s="212" t="s">
        <v>355</v>
      </c>
      <c r="B75" s="213"/>
      <c r="C75" s="213"/>
      <c r="D75" s="213"/>
      <c r="E75" s="214"/>
      <c r="F75" s="10">
        <v>68</v>
      </c>
      <c r="G75" s="79">
        <v>43716</v>
      </c>
      <c r="H75" s="83">
        <v>16564611</v>
      </c>
      <c r="I75" s="84">
        <f>SUM(G75:H75)</f>
        <v>16608327</v>
      </c>
      <c r="J75" s="85">
        <v>18127</v>
      </c>
      <c r="K75" s="85">
        <v>22620360</v>
      </c>
      <c r="L75" s="144">
        <f>SUM(J75:K75)</f>
        <v>22638487</v>
      </c>
    </row>
    <row r="76" spans="1:12" ht="12.75">
      <c r="A76" s="215" t="s">
        <v>173</v>
      </c>
      <c r="B76" s="216"/>
      <c r="C76" s="216"/>
      <c r="D76" s="213"/>
      <c r="E76" s="214"/>
      <c r="F76" s="10">
        <v>69</v>
      </c>
      <c r="G76" s="85">
        <f>G8+G11+G14+G18+G44+G45+G53+G56+G65+G72</f>
        <v>2187678244</v>
      </c>
      <c r="H76" s="86">
        <f>H8+H11+H14+H18+H44+H45+H53+H56+H65+H72</f>
        <v>6816397094</v>
      </c>
      <c r="I76" s="84">
        <f>SUM(G76:H76)</f>
        <v>9004075338</v>
      </c>
      <c r="J76" s="85">
        <f>J8+J11+J14+J18+J44+J45+J53+J56+J65+J72</f>
        <v>2227066230</v>
      </c>
      <c r="K76" s="85">
        <f>K8+K11+K14+K18+K44+K45+K53+K56+K65+K72</f>
        <v>7427393274</v>
      </c>
      <c r="L76" s="144">
        <f>SUM(J76:K76)</f>
        <v>9654459504</v>
      </c>
    </row>
    <row r="77" spans="1:12" ht="12.75">
      <c r="A77" s="218" t="s">
        <v>33</v>
      </c>
      <c r="B77" s="219"/>
      <c r="C77" s="219"/>
      <c r="D77" s="221"/>
      <c r="E77" s="228"/>
      <c r="F77" s="11">
        <v>70</v>
      </c>
      <c r="G77" s="87"/>
      <c r="H77" s="88">
        <v>704570820</v>
      </c>
      <c r="I77" s="89">
        <f>SUM(G77:H77)</f>
        <v>704570820</v>
      </c>
      <c r="J77" s="85"/>
      <c r="K77" s="85">
        <v>677687028</v>
      </c>
      <c r="L77" s="144">
        <f>SUM(J77:K77)</f>
        <v>677687028</v>
      </c>
    </row>
    <row r="78" spans="1:12" ht="12.75">
      <c r="A78" s="229" t="s">
        <v>220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1"/>
    </row>
    <row r="79" spans="1:12" ht="12.75">
      <c r="A79" s="226" t="s">
        <v>174</v>
      </c>
      <c r="B79" s="232"/>
      <c r="C79" s="232"/>
      <c r="D79" s="227"/>
      <c r="E79" s="233"/>
      <c r="F79" s="9">
        <v>71</v>
      </c>
      <c r="G79" s="80">
        <f>G80+G84+G85+G89+G93+G96</f>
        <v>141697572</v>
      </c>
      <c r="H79" s="81">
        <f>H80+H84+H85+H89+H93+H96</f>
        <v>1793597369</v>
      </c>
      <c r="I79" s="82">
        <f>SUM(G79:H79)</f>
        <v>1935294941</v>
      </c>
      <c r="J79" s="85">
        <f>J80+J84+J85+J89+J93+J96</f>
        <v>142382826</v>
      </c>
      <c r="K79" s="85">
        <f>K80+K84+K85+K89+K93+K96</f>
        <v>1829819354</v>
      </c>
      <c r="L79" s="144">
        <f>SUM(J79:K79)</f>
        <v>1972202180</v>
      </c>
    </row>
    <row r="80" spans="1:12" ht="12.75">
      <c r="A80" s="215" t="s">
        <v>175</v>
      </c>
      <c r="B80" s="216"/>
      <c r="C80" s="216"/>
      <c r="D80" s="213"/>
      <c r="E80" s="214"/>
      <c r="F80" s="10">
        <v>72</v>
      </c>
      <c r="G80" s="85">
        <f>SUM(G81:G83)</f>
        <v>44288720</v>
      </c>
      <c r="H80" s="86">
        <f>SUM(H81:H83)</f>
        <v>398598480</v>
      </c>
      <c r="I80" s="84">
        <f aca="true" t="shared" si="2" ref="I80:I128">SUM(G80:H80)</f>
        <v>442887200</v>
      </c>
      <c r="J80" s="85">
        <f>SUM(J81:J83)</f>
        <v>44288720</v>
      </c>
      <c r="K80" s="85">
        <f>SUM(K81:K83)</f>
        <v>398598480</v>
      </c>
      <c r="L80" s="144">
        <f aca="true" t="shared" si="3" ref="L80:L128">SUM(J80:K80)</f>
        <v>442887200</v>
      </c>
    </row>
    <row r="81" spans="1:12" ht="12.75">
      <c r="A81" s="212" t="s">
        <v>34</v>
      </c>
      <c r="B81" s="213"/>
      <c r="C81" s="213"/>
      <c r="D81" s="213"/>
      <c r="E81" s="214"/>
      <c r="F81" s="10">
        <v>73</v>
      </c>
      <c r="G81" s="79">
        <v>44288720</v>
      </c>
      <c r="H81" s="83">
        <v>386348480</v>
      </c>
      <c r="I81" s="84">
        <f t="shared" si="2"/>
        <v>430637200</v>
      </c>
      <c r="J81" s="85">
        <v>44288720</v>
      </c>
      <c r="K81" s="85">
        <v>386348480</v>
      </c>
      <c r="L81" s="144">
        <f t="shared" si="3"/>
        <v>430637200</v>
      </c>
    </row>
    <row r="82" spans="1:12" ht="12.75">
      <c r="A82" s="212" t="s">
        <v>35</v>
      </c>
      <c r="B82" s="213"/>
      <c r="C82" s="213"/>
      <c r="D82" s="213"/>
      <c r="E82" s="214"/>
      <c r="F82" s="10">
        <v>74</v>
      </c>
      <c r="G82" s="79"/>
      <c r="H82" s="83">
        <v>12250000</v>
      </c>
      <c r="I82" s="84">
        <f t="shared" si="2"/>
        <v>12250000</v>
      </c>
      <c r="J82" s="85"/>
      <c r="K82" s="85">
        <v>12250000</v>
      </c>
      <c r="L82" s="144">
        <f t="shared" si="3"/>
        <v>12250000</v>
      </c>
    </row>
    <row r="83" spans="1:12" ht="12.75">
      <c r="A83" s="212" t="s">
        <v>36</v>
      </c>
      <c r="B83" s="213"/>
      <c r="C83" s="213"/>
      <c r="D83" s="213"/>
      <c r="E83" s="214"/>
      <c r="F83" s="10">
        <v>75</v>
      </c>
      <c r="G83" s="79"/>
      <c r="H83" s="83"/>
      <c r="I83" s="84">
        <f t="shared" si="2"/>
        <v>0</v>
      </c>
      <c r="J83" s="85"/>
      <c r="K83" s="85"/>
      <c r="L83" s="144">
        <f t="shared" si="3"/>
        <v>0</v>
      </c>
    </row>
    <row r="84" spans="1:12" ht="12.75">
      <c r="A84" s="215" t="s">
        <v>37</v>
      </c>
      <c r="B84" s="216"/>
      <c r="C84" s="216"/>
      <c r="D84" s="213"/>
      <c r="E84" s="214"/>
      <c r="F84" s="10">
        <v>76</v>
      </c>
      <c r="G84" s="79"/>
      <c r="H84" s="83"/>
      <c r="I84" s="84">
        <f t="shared" si="2"/>
        <v>0</v>
      </c>
      <c r="J84" s="85"/>
      <c r="K84" s="85"/>
      <c r="L84" s="144">
        <f t="shared" si="3"/>
        <v>0</v>
      </c>
    </row>
    <row r="85" spans="1:12" ht="12.75">
      <c r="A85" s="215" t="s">
        <v>176</v>
      </c>
      <c r="B85" s="216"/>
      <c r="C85" s="216"/>
      <c r="D85" s="213"/>
      <c r="E85" s="214"/>
      <c r="F85" s="10">
        <v>77</v>
      </c>
      <c r="G85" s="85">
        <f>SUM(G86:G88)</f>
        <v>8753985</v>
      </c>
      <c r="H85" s="86">
        <f>SUM(H86:H88)</f>
        <v>552018411</v>
      </c>
      <c r="I85" s="84">
        <f t="shared" si="2"/>
        <v>560772396</v>
      </c>
      <c r="J85" s="85">
        <f>SUM(J86:J88)</f>
        <v>5663684</v>
      </c>
      <c r="K85" s="85">
        <f>SUM(K86:K88)</f>
        <v>529981953</v>
      </c>
      <c r="L85" s="144">
        <f t="shared" si="3"/>
        <v>535645637</v>
      </c>
    </row>
    <row r="86" spans="1:12" ht="12.75">
      <c r="A86" s="212" t="s">
        <v>38</v>
      </c>
      <c r="B86" s="213"/>
      <c r="C86" s="213"/>
      <c r="D86" s="213"/>
      <c r="E86" s="214"/>
      <c r="F86" s="10">
        <v>78</v>
      </c>
      <c r="G86" s="79"/>
      <c r="H86" s="83">
        <v>518667184</v>
      </c>
      <c r="I86" s="84">
        <f t="shared" si="2"/>
        <v>518667184</v>
      </c>
      <c r="J86" s="85"/>
      <c r="K86" s="85">
        <v>513935439</v>
      </c>
      <c r="L86" s="144">
        <f t="shared" si="3"/>
        <v>513935439</v>
      </c>
    </row>
    <row r="87" spans="1:12" ht="12.75">
      <c r="A87" s="212" t="s">
        <v>39</v>
      </c>
      <c r="B87" s="213"/>
      <c r="C87" s="213"/>
      <c r="D87" s="213"/>
      <c r="E87" s="214"/>
      <c r="F87" s="10">
        <v>79</v>
      </c>
      <c r="G87" s="79">
        <v>8753985</v>
      </c>
      <c r="H87" s="83">
        <v>26530844</v>
      </c>
      <c r="I87" s="84">
        <f t="shared" si="2"/>
        <v>35284829</v>
      </c>
      <c r="J87" s="85">
        <v>5663684</v>
      </c>
      <c r="K87" s="85">
        <v>7696984</v>
      </c>
      <c r="L87" s="144">
        <f t="shared" si="3"/>
        <v>13360668</v>
      </c>
    </row>
    <row r="88" spans="1:12" ht="12.75">
      <c r="A88" s="212" t="s">
        <v>40</v>
      </c>
      <c r="B88" s="213"/>
      <c r="C88" s="213"/>
      <c r="D88" s="213"/>
      <c r="E88" s="214"/>
      <c r="F88" s="10">
        <v>80</v>
      </c>
      <c r="G88" s="79"/>
      <c r="H88" s="83">
        <v>6820383</v>
      </c>
      <c r="I88" s="84">
        <f t="shared" si="2"/>
        <v>6820383</v>
      </c>
      <c r="J88" s="85"/>
      <c r="K88" s="85">
        <v>8349530</v>
      </c>
      <c r="L88" s="144">
        <f t="shared" si="3"/>
        <v>8349530</v>
      </c>
    </row>
    <row r="89" spans="1:12" ht="12.75">
      <c r="A89" s="215" t="s">
        <v>177</v>
      </c>
      <c r="B89" s="216"/>
      <c r="C89" s="216"/>
      <c r="D89" s="213"/>
      <c r="E89" s="214"/>
      <c r="F89" s="10">
        <v>81</v>
      </c>
      <c r="G89" s="85">
        <f>SUM(G90:G92)</f>
        <v>77013268</v>
      </c>
      <c r="H89" s="86">
        <f>SUM(H90:H92)</f>
        <v>366917393</v>
      </c>
      <c r="I89" s="84">
        <f t="shared" si="2"/>
        <v>443930661</v>
      </c>
      <c r="J89" s="85">
        <f>J90+J91+J92</f>
        <v>77013268</v>
      </c>
      <c r="K89" s="85">
        <f>K90+K91+K92</f>
        <v>366917393</v>
      </c>
      <c r="L89" s="144">
        <f t="shared" si="3"/>
        <v>443930661</v>
      </c>
    </row>
    <row r="90" spans="1:12" ht="12.75">
      <c r="A90" s="212" t="s">
        <v>41</v>
      </c>
      <c r="B90" s="213"/>
      <c r="C90" s="213"/>
      <c r="D90" s="213"/>
      <c r="E90" s="214"/>
      <c r="F90" s="10">
        <v>82</v>
      </c>
      <c r="G90" s="79">
        <v>263177</v>
      </c>
      <c r="H90" s="83">
        <v>17198799</v>
      </c>
      <c r="I90" s="84">
        <f t="shared" si="2"/>
        <v>17461976</v>
      </c>
      <c r="J90" s="85">
        <v>263177</v>
      </c>
      <c r="K90" s="85">
        <v>17198800</v>
      </c>
      <c r="L90" s="144">
        <f t="shared" si="3"/>
        <v>17461977</v>
      </c>
    </row>
    <row r="91" spans="1:12" ht="12.75">
      <c r="A91" s="212" t="s">
        <v>42</v>
      </c>
      <c r="B91" s="213"/>
      <c r="C91" s="213"/>
      <c r="D91" s="213"/>
      <c r="E91" s="214"/>
      <c r="F91" s="10">
        <v>83</v>
      </c>
      <c r="G91" s="79">
        <v>1250091</v>
      </c>
      <c r="H91" s="83">
        <v>83007767</v>
      </c>
      <c r="I91" s="84">
        <f t="shared" si="2"/>
        <v>84257858</v>
      </c>
      <c r="J91" s="85">
        <v>1250091</v>
      </c>
      <c r="K91" s="85">
        <v>83007766</v>
      </c>
      <c r="L91" s="144">
        <f t="shared" si="3"/>
        <v>84257857</v>
      </c>
    </row>
    <row r="92" spans="1:12" ht="12.75">
      <c r="A92" s="212" t="s">
        <v>43</v>
      </c>
      <c r="B92" s="213"/>
      <c r="C92" s="213"/>
      <c r="D92" s="213"/>
      <c r="E92" s="214"/>
      <c r="F92" s="10">
        <v>84</v>
      </c>
      <c r="G92" s="79">
        <v>75500000</v>
      </c>
      <c r="H92" s="83">
        <v>266710827</v>
      </c>
      <c r="I92" s="84">
        <f t="shared" si="2"/>
        <v>342210827</v>
      </c>
      <c r="J92" s="85">
        <v>75500000</v>
      </c>
      <c r="K92" s="85">
        <v>266710827</v>
      </c>
      <c r="L92" s="144">
        <f t="shared" si="3"/>
        <v>342210827</v>
      </c>
    </row>
    <row r="93" spans="1:12" ht="12.75">
      <c r="A93" s="215" t="s">
        <v>178</v>
      </c>
      <c r="B93" s="216"/>
      <c r="C93" s="216"/>
      <c r="D93" s="213"/>
      <c r="E93" s="214"/>
      <c r="F93" s="10">
        <v>85</v>
      </c>
      <c r="G93" s="85">
        <f>SUM(G94:G95)</f>
        <v>5033861</v>
      </c>
      <c r="H93" s="86">
        <f>SUM(H94:H95)</f>
        <v>397721058</v>
      </c>
      <c r="I93" s="84">
        <f t="shared" si="2"/>
        <v>402754919</v>
      </c>
      <c r="J93" s="85">
        <f>SUM(J94:J95)</f>
        <v>11146105</v>
      </c>
      <c r="K93" s="85">
        <f>SUM(K94:K95)</f>
        <v>481410163</v>
      </c>
      <c r="L93" s="144">
        <f t="shared" si="3"/>
        <v>492556268</v>
      </c>
    </row>
    <row r="94" spans="1:12" ht="12.75">
      <c r="A94" s="212" t="s">
        <v>4</v>
      </c>
      <c r="B94" s="213"/>
      <c r="C94" s="213"/>
      <c r="D94" s="213"/>
      <c r="E94" s="214"/>
      <c r="F94" s="10">
        <v>86</v>
      </c>
      <c r="G94" s="79">
        <v>5033861</v>
      </c>
      <c r="H94" s="83">
        <v>397721058</v>
      </c>
      <c r="I94" s="84">
        <f t="shared" si="2"/>
        <v>402754919</v>
      </c>
      <c r="J94" s="85">
        <v>11146105</v>
      </c>
      <c r="K94" s="85">
        <v>481410163</v>
      </c>
      <c r="L94" s="144">
        <f t="shared" si="3"/>
        <v>492556268</v>
      </c>
    </row>
    <row r="95" spans="1:12" ht="12.75">
      <c r="A95" s="212" t="s">
        <v>231</v>
      </c>
      <c r="B95" s="213"/>
      <c r="C95" s="213"/>
      <c r="D95" s="213"/>
      <c r="E95" s="214"/>
      <c r="F95" s="10">
        <v>87</v>
      </c>
      <c r="G95" s="79"/>
      <c r="H95" s="83"/>
      <c r="I95" s="84">
        <f t="shared" si="2"/>
        <v>0</v>
      </c>
      <c r="J95" s="85"/>
      <c r="K95" s="85"/>
      <c r="L95" s="144">
        <f t="shared" si="3"/>
        <v>0</v>
      </c>
    </row>
    <row r="96" spans="1:12" ht="12.75">
      <c r="A96" s="215" t="s">
        <v>179</v>
      </c>
      <c r="B96" s="216"/>
      <c r="C96" s="216"/>
      <c r="D96" s="213"/>
      <c r="E96" s="214"/>
      <c r="F96" s="10">
        <v>88</v>
      </c>
      <c r="G96" s="85">
        <f>SUM(G97:G98)</f>
        <v>6607738</v>
      </c>
      <c r="H96" s="86">
        <f>SUM(H97:H98)</f>
        <v>78342027</v>
      </c>
      <c r="I96" s="84">
        <f t="shared" si="2"/>
        <v>84949765</v>
      </c>
      <c r="J96" s="85">
        <f>SUM(J97:J98)</f>
        <v>4271049</v>
      </c>
      <c r="K96" s="85">
        <f>SUM(K97:K98)</f>
        <v>52911365</v>
      </c>
      <c r="L96" s="144">
        <f t="shared" si="3"/>
        <v>57182414</v>
      </c>
    </row>
    <row r="97" spans="1:12" ht="12.75">
      <c r="A97" s="212" t="s">
        <v>232</v>
      </c>
      <c r="B97" s="213"/>
      <c r="C97" s="213"/>
      <c r="D97" s="213"/>
      <c r="E97" s="214"/>
      <c r="F97" s="10">
        <v>89</v>
      </c>
      <c r="G97" s="79">
        <v>6607738</v>
      </c>
      <c r="H97" s="83">
        <v>78342027</v>
      </c>
      <c r="I97" s="84">
        <f t="shared" si="2"/>
        <v>84949765</v>
      </c>
      <c r="J97" s="85">
        <v>4271049</v>
      </c>
      <c r="K97" s="85">
        <v>52911365</v>
      </c>
      <c r="L97" s="144">
        <f t="shared" si="3"/>
        <v>57182414</v>
      </c>
    </row>
    <row r="98" spans="1:12" ht="12.75">
      <c r="A98" s="212" t="s">
        <v>287</v>
      </c>
      <c r="B98" s="213"/>
      <c r="C98" s="213"/>
      <c r="D98" s="213"/>
      <c r="E98" s="214"/>
      <c r="F98" s="10">
        <v>90</v>
      </c>
      <c r="G98" s="79"/>
      <c r="H98" s="83"/>
      <c r="I98" s="84">
        <f t="shared" si="2"/>
        <v>0</v>
      </c>
      <c r="J98" s="85"/>
      <c r="K98" s="85"/>
      <c r="L98" s="144">
        <f t="shared" si="3"/>
        <v>0</v>
      </c>
    </row>
    <row r="99" spans="1:12" ht="12.75">
      <c r="A99" s="215" t="s">
        <v>369</v>
      </c>
      <c r="B99" s="216"/>
      <c r="C99" s="216"/>
      <c r="D99" s="213"/>
      <c r="E99" s="214"/>
      <c r="F99" s="10">
        <v>91</v>
      </c>
      <c r="G99" s="79">
        <v>9606916</v>
      </c>
      <c r="H99" s="83">
        <v>58991088</v>
      </c>
      <c r="I99" s="84">
        <f t="shared" si="2"/>
        <v>68598004</v>
      </c>
      <c r="J99" s="85">
        <v>9449442</v>
      </c>
      <c r="K99" s="85">
        <v>59426957</v>
      </c>
      <c r="L99" s="144">
        <f t="shared" si="3"/>
        <v>68876399</v>
      </c>
    </row>
    <row r="100" spans="1:12" ht="12.75">
      <c r="A100" s="215" t="s">
        <v>180</v>
      </c>
      <c r="B100" s="216"/>
      <c r="C100" s="216"/>
      <c r="D100" s="213"/>
      <c r="E100" s="214"/>
      <c r="F100" s="10">
        <v>92</v>
      </c>
      <c r="G100" s="85">
        <f>SUM(G101:G106)</f>
        <v>1924060577</v>
      </c>
      <c r="H100" s="86">
        <f>SUM(H101:H106)</f>
        <v>4309035501</v>
      </c>
      <c r="I100" s="84">
        <f t="shared" si="2"/>
        <v>6233096078</v>
      </c>
      <c r="J100" s="85">
        <f>SUM(J101:J106)</f>
        <v>1939690493</v>
      </c>
      <c r="K100" s="85">
        <f>SUM(K101:K106)</f>
        <v>4842198334</v>
      </c>
      <c r="L100" s="144">
        <f t="shared" si="3"/>
        <v>6781888827</v>
      </c>
    </row>
    <row r="101" spans="1:12" ht="12.75">
      <c r="A101" s="212" t="s">
        <v>233</v>
      </c>
      <c r="B101" s="213"/>
      <c r="C101" s="213"/>
      <c r="D101" s="213"/>
      <c r="E101" s="214"/>
      <c r="F101" s="10">
        <v>93</v>
      </c>
      <c r="G101" s="79">
        <v>3986675</v>
      </c>
      <c r="H101" s="83">
        <v>1173196945</v>
      </c>
      <c r="I101" s="84">
        <f t="shared" si="2"/>
        <v>1177183620</v>
      </c>
      <c r="J101" s="85">
        <v>3567683</v>
      </c>
      <c r="K101" s="85">
        <v>1586208039</v>
      </c>
      <c r="L101" s="144">
        <f t="shared" si="3"/>
        <v>1589775722</v>
      </c>
    </row>
    <row r="102" spans="1:12" ht="12.75">
      <c r="A102" s="212" t="s">
        <v>234</v>
      </c>
      <c r="B102" s="213"/>
      <c r="C102" s="213"/>
      <c r="D102" s="213"/>
      <c r="E102" s="214"/>
      <c r="F102" s="10">
        <v>94</v>
      </c>
      <c r="G102" s="79">
        <v>1877152130</v>
      </c>
      <c r="H102" s="83"/>
      <c r="I102" s="84">
        <f t="shared" si="2"/>
        <v>1877152130</v>
      </c>
      <c r="J102" s="85">
        <v>1897114594</v>
      </c>
      <c r="K102" s="85"/>
      <c r="L102" s="144">
        <f t="shared" si="3"/>
        <v>1897114594</v>
      </c>
    </row>
    <row r="103" spans="1:12" ht="12.75">
      <c r="A103" s="212" t="s">
        <v>235</v>
      </c>
      <c r="B103" s="213"/>
      <c r="C103" s="213"/>
      <c r="D103" s="213"/>
      <c r="E103" s="214"/>
      <c r="F103" s="10">
        <v>95</v>
      </c>
      <c r="G103" s="79">
        <v>42921772</v>
      </c>
      <c r="H103" s="83">
        <v>3074104217</v>
      </c>
      <c r="I103" s="84">
        <f t="shared" si="2"/>
        <v>3117025989</v>
      </c>
      <c r="J103" s="85">
        <v>39008216</v>
      </c>
      <c r="K103" s="85">
        <v>3199145515</v>
      </c>
      <c r="L103" s="144">
        <f t="shared" si="3"/>
        <v>3238153731</v>
      </c>
    </row>
    <row r="104" spans="1:12" ht="23.25" customHeight="1">
      <c r="A104" s="212" t="s">
        <v>195</v>
      </c>
      <c r="B104" s="213"/>
      <c r="C104" s="213"/>
      <c r="D104" s="213"/>
      <c r="E104" s="214"/>
      <c r="F104" s="10">
        <v>96</v>
      </c>
      <c r="G104" s="79"/>
      <c r="H104" s="83">
        <v>5977339</v>
      </c>
      <c r="I104" s="84">
        <f t="shared" si="2"/>
        <v>5977339</v>
      </c>
      <c r="J104" s="85"/>
      <c r="K104" s="85">
        <v>4587780</v>
      </c>
      <c r="L104" s="144">
        <f t="shared" si="3"/>
        <v>4587780</v>
      </c>
    </row>
    <row r="105" spans="1:12" ht="12.75">
      <c r="A105" s="212" t="s">
        <v>288</v>
      </c>
      <c r="B105" s="213"/>
      <c r="C105" s="213"/>
      <c r="D105" s="213"/>
      <c r="E105" s="214"/>
      <c r="F105" s="10">
        <v>97</v>
      </c>
      <c r="G105" s="79"/>
      <c r="H105" s="83"/>
      <c r="I105" s="84">
        <f t="shared" si="2"/>
        <v>0</v>
      </c>
      <c r="J105" s="85"/>
      <c r="K105" s="85"/>
      <c r="L105" s="144">
        <f t="shared" si="3"/>
        <v>0</v>
      </c>
    </row>
    <row r="106" spans="1:12" ht="12.75">
      <c r="A106" s="212" t="s">
        <v>289</v>
      </c>
      <c r="B106" s="213"/>
      <c r="C106" s="213"/>
      <c r="D106" s="213"/>
      <c r="E106" s="214"/>
      <c r="F106" s="10">
        <v>98</v>
      </c>
      <c r="G106" s="79"/>
      <c r="H106" s="83">
        <v>55757000</v>
      </c>
      <c r="I106" s="84">
        <f t="shared" si="2"/>
        <v>55757000</v>
      </c>
      <c r="J106" s="85"/>
      <c r="K106" s="85">
        <v>52257000</v>
      </c>
      <c r="L106" s="144">
        <f t="shared" si="3"/>
        <v>52257000</v>
      </c>
    </row>
    <row r="107" spans="1:12" ht="37.5" customHeight="1">
      <c r="A107" s="215" t="s">
        <v>290</v>
      </c>
      <c r="B107" s="216"/>
      <c r="C107" s="216"/>
      <c r="D107" s="213"/>
      <c r="E107" s="214"/>
      <c r="F107" s="10">
        <v>99</v>
      </c>
      <c r="G107" s="79">
        <v>22374967</v>
      </c>
      <c r="H107" s="83"/>
      <c r="I107" s="84">
        <f t="shared" si="2"/>
        <v>22374967</v>
      </c>
      <c r="J107" s="85">
        <v>20874341</v>
      </c>
      <c r="K107" s="85"/>
      <c r="L107" s="144">
        <f t="shared" si="3"/>
        <v>20874341</v>
      </c>
    </row>
    <row r="108" spans="1:12" ht="12.75">
      <c r="A108" s="215" t="s">
        <v>181</v>
      </c>
      <c r="B108" s="216"/>
      <c r="C108" s="216"/>
      <c r="D108" s="213"/>
      <c r="E108" s="214"/>
      <c r="F108" s="10">
        <v>100</v>
      </c>
      <c r="G108" s="85">
        <f>SUM(G109:G110)</f>
        <v>2647001</v>
      </c>
      <c r="H108" s="86">
        <f>SUM(H109:H110)</f>
        <v>85216786</v>
      </c>
      <c r="I108" s="84">
        <f t="shared" si="2"/>
        <v>87863787</v>
      </c>
      <c r="J108" s="85">
        <f>SUM(J109:J110)</f>
        <v>4696628</v>
      </c>
      <c r="K108" s="85">
        <f>SUM(K109:K110)</f>
        <v>108693505</v>
      </c>
      <c r="L108" s="144">
        <f t="shared" si="3"/>
        <v>113390133</v>
      </c>
    </row>
    <row r="109" spans="1:12" ht="12.75">
      <c r="A109" s="212" t="s">
        <v>236</v>
      </c>
      <c r="B109" s="213"/>
      <c r="C109" s="213"/>
      <c r="D109" s="213"/>
      <c r="E109" s="214"/>
      <c r="F109" s="10">
        <v>101</v>
      </c>
      <c r="G109" s="79">
        <v>2647001</v>
      </c>
      <c r="H109" s="83">
        <v>78382881</v>
      </c>
      <c r="I109" s="84">
        <f t="shared" si="2"/>
        <v>81029882</v>
      </c>
      <c r="J109" s="85">
        <v>4696628</v>
      </c>
      <c r="K109" s="85">
        <v>102491079</v>
      </c>
      <c r="L109" s="144">
        <f t="shared" si="3"/>
        <v>107187707</v>
      </c>
    </row>
    <row r="110" spans="1:12" ht="12.75">
      <c r="A110" s="212" t="s">
        <v>237</v>
      </c>
      <c r="B110" s="213"/>
      <c r="C110" s="213"/>
      <c r="D110" s="213"/>
      <c r="E110" s="214"/>
      <c r="F110" s="10">
        <v>102</v>
      </c>
      <c r="G110" s="79"/>
      <c r="H110" s="83">
        <v>6833905</v>
      </c>
      <c r="I110" s="84">
        <f t="shared" si="2"/>
        <v>6833905</v>
      </c>
      <c r="J110" s="85"/>
      <c r="K110" s="85">
        <v>6202426</v>
      </c>
      <c r="L110" s="144">
        <f t="shared" si="3"/>
        <v>6202426</v>
      </c>
    </row>
    <row r="111" spans="1:12" ht="12.75">
      <c r="A111" s="215" t="s">
        <v>182</v>
      </c>
      <c r="B111" s="216"/>
      <c r="C111" s="216"/>
      <c r="D111" s="213"/>
      <c r="E111" s="214"/>
      <c r="F111" s="10">
        <v>103</v>
      </c>
      <c r="G111" s="85">
        <f>SUM(G112:G113)</f>
        <v>0</v>
      </c>
      <c r="H111" s="86">
        <f>SUM(H112:H113)</f>
        <v>129438669</v>
      </c>
      <c r="I111" s="84">
        <f t="shared" si="2"/>
        <v>129438669</v>
      </c>
      <c r="J111" s="85">
        <f>SUM(J112:J113)</f>
        <v>611594</v>
      </c>
      <c r="K111" s="85">
        <f>SUM(K112:K113)</f>
        <v>133098525</v>
      </c>
      <c r="L111" s="144">
        <f t="shared" si="3"/>
        <v>133710119</v>
      </c>
    </row>
    <row r="112" spans="1:12" ht="12.75">
      <c r="A112" s="212" t="s">
        <v>238</v>
      </c>
      <c r="B112" s="213"/>
      <c r="C112" s="213"/>
      <c r="D112" s="213"/>
      <c r="E112" s="214"/>
      <c r="F112" s="10">
        <v>104</v>
      </c>
      <c r="G112" s="79"/>
      <c r="H112" s="83">
        <v>123685469</v>
      </c>
      <c r="I112" s="84">
        <f t="shared" si="2"/>
        <v>123685469</v>
      </c>
      <c r="J112" s="85"/>
      <c r="K112" s="85">
        <v>123014431</v>
      </c>
      <c r="L112" s="144">
        <f t="shared" si="3"/>
        <v>123014431</v>
      </c>
    </row>
    <row r="113" spans="1:12" ht="12.75">
      <c r="A113" s="212" t="s">
        <v>239</v>
      </c>
      <c r="B113" s="213"/>
      <c r="C113" s="213"/>
      <c r="D113" s="213"/>
      <c r="E113" s="214"/>
      <c r="F113" s="10">
        <v>105</v>
      </c>
      <c r="G113" s="79"/>
      <c r="H113" s="83">
        <v>5753200</v>
      </c>
      <c r="I113" s="84">
        <f t="shared" si="2"/>
        <v>5753200</v>
      </c>
      <c r="J113" s="85">
        <v>611594</v>
      </c>
      <c r="K113" s="85">
        <v>10084094</v>
      </c>
      <c r="L113" s="144">
        <f t="shared" si="3"/>
        <v>10695688</v>
      </c>
    </row>
    <row r="114" spans="1:12" ht="12.75">
      <c r="A114" s="215" t="s">
        <v>291</v>
      </c>
      <c r="B114" s="216"/>
      <c r="C114" s="216"/>
      <c r="D114" s="213"/>
      <c r="E114" s="214"/>
      <c r="F114" s="10">
        <v>106</v>
      </c>
      <c r="G114" s="79"/>
      <c r="H114" s="83"/>
      <c r="I114" s="84">
        <f t="shared" si="2"/>
        <v>0</v>
      </c>
      <c r="J114" s="85"/>
      <c r="K114" s="85"/>
      <c r="L114" s="144">
        <f t="shared" si="3"/>
        <v>0</v>
      </c>
    </row>
    <row r="115" spans="1:12" ht="12.75">
      <c r="A115" s="215" t="s">
        <v>183</v>
      </c>
      <c r="B115" s="216"/>
      <c r="C115" s="216"/>
      <c r="D115" s="213"/>
      <c r="E115" s="214"/>
      <c r="F115" s="10">
        <v>107</v>
      </c>
      <c r="G115" s="85">
        <f>SUM(G116:G118)</f>
        <v>144963</v>
      </c>
      <c r="H115" s="86">
        <f>SUM(H116:H118)</f>
        <v>161061626</v>
      </c>
      <c r="I115" s="84">
        <f t="shared" si="2"/>
        <v>161206589</v>
      </c>
      <c r="J115" s="85">
        <f>SUM(J116:J118)</f>
        <v>5246</v>
      </c>
      <c r="K115" s="85">
        <f>SUM(K116:K118)</f>
        <v>108613557</v>
      </c>
      <c r="L115" s="144">
        <f t="shared" si="3"/>
        <v>108618803</v>
      </c>
    </row>
    <row r="116" spans="1:12" ht="12.75">
      <c r="A116" s="212" t="s">
        <v>221</v>
      </c>
      <c r="B116" s="213"/>
      <c r="C116" s="213"/>
      <c r="D116" s="213"/>
      <c r="E116" s="214"/>
      <c r="F116" s="10">
        <v>108</v>
      </c>
      <c r="G116" s="79"/>
      <c r="H116" s="83">
        <v>146314014</v>
      </c>
      <c r="I116" s="84">
        <f t="shared" si="2"/>
        <v>146314014</v>
      </c>
      <c r="J116" s="85"/>
      <c r="K116" s="85">
        <v>103041613</v>
      </c>
      <c r="L116" s="144">
        <f t="shared" si="3"/>
        <v>103041613</v>
      </c>
    </row>
    <row r="117" spans="1:12" ht="12.75">
      <c r="A117" s="212" t="s">
        <v>222</v>
      </c>
      <c r="B117" s="213"/>
      <c r="C117" s="213"/>
      <c r="D117" s="213"/>
      <c r="E117" s="214"/>
      <c r="F117" s="10">
        <v>109</v>
      </c>
      <c r="G117" s="79"/>
      <c r="H117" s="83"/>
      <c r="I117" s="84">
        <f t="shared" si="2"/>
        <v>0</v>
      </c>
      <c r="J117" s="85"/>
      <c r="K117" s="85"/>
      <c r="L117" s="144">
        <f t="shared" si="3"/>
        <v>0</v>
      </c>
    </row>
    <row r="118" spans="1:12" ht="12.75">
      <c r="A118" s="212" t="s">
        <v>223</v>
      </c>
      <c r="B118" s="213"/>
      <c r="C118" s="213"/>
      <c r="D118" s="213"/>
      <c r="E118" s="214"/>
      <c r="F118" s="10">
        <v>110</v>
      </c>
      <c r="G118" s="79">
        <v>144963</v>
      </c>
      <c r="H118" s="83">
        <v>14747612</v>
      </c>
      <c r="I118" s="84">
        <f t="shared" si="2"/>
        <v>14892575</v>
      </c>
      <c r="J118" s="85">
        <v>5246</v>
      </c>
      <c r="K118" s="85">
        <v>5571944</v>
      </c>
      <c r="L118" s="144">
        <f t="shared" si="3"/>
        <v>5577190</v>
      </c>
    </row>
    <row r="119" spans="1:12" ht="12.75">
      <c r="A119" s="215" t="s">
        <v>184</v>
      </c>
      <c r="B119" s="216"/>
      <c r="C119" s="216"/>
      <c r="D119" s="213"/>
      <c r="E119" s="214"/>
      <c r="F119" s="10">
        <v>111</v>
      </c>
      <c r="G119" s="85">
        <f>SUM(G120:G123)</f>
        <v>45013731</v>
      </c>
      <c r="H119" s="86">
        <f>SUM(H120:H123)</f>
        <v>258456232</v>
      </c>
      <c r="I119" s="84">
        <f t="shared" si="2"/>
        <v>303469963</v>
      </c>
      <c r="J119" s="85">
        <f>SUM(J120:J123)</f>
        <v>46202218</v>
      </c>
      <c r="K119" s="85">
        <f>SUM(K120:K123)</f>
        <v>321244554</v>
      </c>
      <c r="L119" s="144">
        <f t="shared" si="3"/>
        <v>367446772</v>
      </c>
    </row>
    <row r="120" spans="1:12" ht="12.75">
      <c r="A120" s="212" t="s">
        <v>224</v>
      </c>
      <c r="B120" s="213"/>
      <c r="C120" s="213"/>
      <c r="D120" s="213"/>
      <c r="E120" s="214"/>
      <c r="F120" s="10">
        <v>112</v>
      </c>
      <c r="G120" s="79">
        <v>974033</v>
      </c>
      <c r="H120" s="83">
        <v>109025151</v>
      </c>
      <c r="I120" s="84">
        <f t="shared" si="2"/>
        <v>109999184</v>
      </c>
      <c r="J120" s="85">
        <v>1635426</v>
      </c>
      <c r="K120" s="85">
        <v>111855096</v>
      </c>
      <c r="L120" s="144">
        <f t="shared" si="3"/>
        <v>113490522</v>
      </c>
    </row>
    <row r="121" spans="1:12" ht="12.75">
      <c r="A121" s="212" t="s">
        <v>225</v>
      </c>
      <c r="B121" s="213"/>
      <c r="C121" s="213"/>
      <c r="D121" s="213"/>
      <c r="E121" s="214"/>
      <c r="F121" s="10">
        <v>113</v>
      </c>
      <c r="G121" s="79">
        <v>1665</v>
      </c>
      <c r="H121" s="83">
        <v>38334150</v>
      </c>
      <c r="I121" s="84">
        <f t="shared" si="2"/>
        <v>38335815</v>
      </c>
      <c r="J121" s="85">
        <v>2238</v>
      </c>
      <c r="K121" s="85">
        <v>87870075</v>
      </c>
      <c r="L121" s="144">
        <f t="shared" si="3"/>
        <v>87872313</v>
      </c>
    </row>
    <row r="122" spans="1:12" ht="12.75">
      <c r="A122" s="212" t="s">
        <v>226</v>
      </c>
      <c r="B122" s="213"/>
      <c r="C122" s="213"/>
      <c r="D122" s="213"/>
      <c r="E122" s="214"/>
      <c r="F122" s="10">
        <v>114</v>
      </c>
      <c r="G122" s="79"/>
      <c r="H122" s="83"/>
      <c r="I122" s="84">
        <f t="shared" si="2"/>
        <v>0</v>
      </c>
      <c r="J122" s="85"/>
      <c r="K122" s="85"/>
      <c r="L122" s="144">
        <f t="shared" si="3"/>
        <v>0</v>
      </c>
    </row>
    <row r="123" spans="1:12" ht="12.75">
      <c r="A123" s="212" t="s">
        <v>227</v>
      </c>
      <c r="B123" s="213"/>
      <c r="C123" s="213"/>
      <c r="D123" s="213"/>
      <c r="E123" s="214"/>
      <c r="F123" s="10">
        <v>115</v>
      </c>
      <c r="G123" s="79">
        <v>44038033</v>
      </c>
      <c r="H123" s="83">
        <v>111096931</v>
      </c>
      <c r="I123" s="84">
        <f t="shared" si="2"/>
        <v>155134964</v>
      </c>
      <c r="J123" s="85">
        <v>44564554</v>
      </c>
      <c r="K123" s="85">
        <v>121519383</v>
      </c>
      <c r="L123" s="144">
        <f t="shared" si="3"/>
        <v>166083937</v>
      </c>
    </row>
    <row r="124" spans="1:12" ht="26.25" customHeight="1">
      <c r="A124" s="215" t="s">
        <v>185</v>
      </c>
      <c r="B124" s="216"/>
      <c r="C124" s="216"/>
      <c r="D124" s="213"/>
      <c r="E124" s="214"/>
      <c r="F124" s="10">
        <v>116</v>
      </c>
      <c r="G124" s="85">
        <f>SUM(G125:G126)</f>
        <v>42132517</v>
      </c>
      <c r="H124" s="86">
        <f>SUM(H125:H126)</f>
        <v>20599823</v>
      </c>
      <c r="I124" s="84">
        <f t="shared" si="2"/>
        <v>62732340</v>
      </c>
      <c r="J124" s="85">
        <f>SUM(J125:J126)</f>
        <v>63153442</v>
      </c>
      <c r="K124" s="85">
        <f>SUM(K125:K126)</f>
        <v>24298489</v>
      </c>
      <c r="L124" s="144">
        <f t="shared" si="3"/>
        <v>87451931</v>
      </c>
    </row>
    <row r="125" spans="1:12" ht="12.75">
      <c r="A125" s="212" t="s">
        <v>228</v>
      </c>
      <c r="B125" s="213"/>
      <c r="C125" s="213"/>
      <c r="D125" s="213"/>
      <c r="E125" s="214"/>
      <c r="F125" s="10">
        <v>117</v>
      </c>
      <c r="G125" s="79"/>
      <c r="H125" s="83"/>
      <c r="I125" s="84">
        <f t="shared" si="2"/>
        <v>0</v>
      </c>
      <c r="J125" s="85"/>
      <c r="K125" s="85"/>
      <c r="L125" s="144">
        <f t="shared" si="3"/>
        <v>0</v>
      </c>
    </row>
    <row r="126" spans="1:12" ht="12.75">
      <c r="A126" s="212" t="s">
        <v>229</v>
      </c>
      <c r="B126" s="213"/>
      <c r="C126" s="213"/>
      <c r="D126" s="213"/>
      <c r="E126" s="214"/>
      <c r="F126" s="10">
        <v>118</v>
      </c>
      <c r="G126" s="79">
        <v>42132517</v>
      </c>
      <c r="H126" s="83">
        <v>20599823</v>
      </c>
      <c r="I126" s="84">
        <f t="shared" si="2"/>
        <v>62732340</v>
      </c>
      <c r="J126" s="85">
        <v>63153442</v>
      </c>
      <c r="K126" s="85">
        <v>24298489</v>
      </c>
      <c r="L126" s="144">
        <f t="shared" si="3"/>
        <v>87451931</v>
      </c>
    </row>
    <row r="127" spans="1:12" ht="12.75">
      <c r="A127" s="215" t="s">
        <v>186</v>
      </c>
      <c r="B127" s="216"/>
      <c r="C127" s="216"/>
      <c r="D127" s="213"/>
      <c r="E127" s="214"/>
      <c r="F127" s="10">
        <v>119</v>
      </c>
      <c r="G127" s="85">
        <f>G79+G99+G100+G107+G108+G111+G114+G115+G119+G124</f>
        <v>2187678244</v>
      </c>
      <c r="H127" s="86">
        <f>H79+H99+H100+H107+H108+H111+H114+H115+H119+H124</f>
        <v>6816397094</v>
      </c>
      <c r="I127" s="84">
        <f t="shared" si="2"/>
        <v>9004075338</v>
      </c>
      <c r="J127" s="85">
        <f>J79+J99+J100+J107+J108+J111+J114+J115+J119+J124</f>
        <v>2227066230</v>
      </c>
      <c r="K127" s="85">
        <f>K79+K99+K100+K107+K108+K111+K114+K115+K119+K124</f>
        <v>7427393275</v>
      </c>
      <c r="L127" s="144">
        <f t="shared" si="3"/>
        <v>9654459505</v>
      </c>
    </row>
    <row r="128" spans="1:12" ht="12.75">
      <c r="A128" s="218" t="s">
        <v>33</v>
      </c>
      <c r="B128" s="219"/>
      <c r="C128" s="219"/>
      <c r="D128" s="221"/>
      <c r="E128" s="222"/>
      <c r="F128" s="12">
        <v>120</v>
      </c>
      <c r="G128" s="87"/>
      <c r="H128" s="88">
        <v>704570820</v>
      </c>
      <c r="I128" s="89">
        <f t="shared" si="2"/>
        <v>704570820</v>
      </c>
      <c r="J128" s="85"/>
      <c r="K128" s="85">
        <v>677687028</v>
      </c>
      <c r="L128" s="144">
        <f t="shared" si="3"/>
        <v>677687028</v>
      </c>
    </row>
    <row r="129" spans="1:12" ht="12.75">
      <c r="A129" s="223" t="s">
        <v>362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5"/>
    </row>
    <row r="130" spans="1:12" ht="12.75">
      <c r="A130" s="226" t="s">
        <v>55</v>
      </c>
      <c r="B130" s="227"/>
      <c r="C130" s="227"/>
      <c r="D130" s="227"/>
      <c r="E130" s="227"/>
      <c r="F130" s="9">
        <v>121</v>
      </c>
      <c r="G130" s="55">
        <f>SUM(G131:G132)</f>
        <v>151304488</v>
      </c>
      <c r="H130" s="56">
        <f>SUM(H131:H132)</f>
        <v>1852588457</v>
      </c>
      <c r="I130" s="57">
        <f>G130+H130</f>
        <v>2003892945</v>
      </c>
      <c r="J130" s="55">
        <f>SUM(J131:J132)</f>
        <v>151832268</v>
      </c>
      <c r="K130" s="56">
        <f>SUM(K131:K132)</f>
        <v>1889246311</v>
      </c>
      <c r="L130" s="57">
        <f>J130+K130</f>
        <v>2041078579</v>
      </c>
    </row>
    <row r="131" spans="1:12" ht="12.75">
      <c r="A131" s="215" t="s">
        <v>97</v>
      </c>
      <c r="B131" s="216"/>
      <c r="C131" s="216"/>
      <c r="D131" s="216"/>
      <c r="E131" s="217"/>
      <c r="F131" s="10">
        <v>122</v>
      </c>
      <c r="G131" s="5">
        <v>141697572</v>
      </c>
      <c r="H131" s="6">
        <v>1793597369</v>
      </c>
      <c r="I131" s="58">
        <f>G131+H131</f>
        <v>1935294941</v>
      </c>
      <c r="J131" s="5">
        <f>J79</f>
        <v>142382826</v>
      </c>
      <c r="K131" s="5">
        <f>K79</f>
        <v>1829819354</v>
      </c>
      <c r="L131" s="58">
        <f>J131+K131</f>
        <v>1972202180</v>
      </c>
    </row>
    <row r="132" spans="1:12" ht="12.75">
      <c r="A132" s="218" t="s">
        <v>98</v>
      </c>
      <c r="B132" s="219"/>
      <c r="C132" s="219"/>
      <c r="D132" s="219"/>
      <c r="E132" s="220"/>
      <c r="F132" s="11">
        <v>123</v>
      </c>
      <c r="G132" s="7">
        <v>9606916</v>
      </c>
      <c r="H132" s="8">
        <v>58991088</v>
      </c>
      <c r="I132" s="59">
        <f>G132+H132</f>
        <v>68598004</v>
      </c>
      <c r="J132" s="7">
        <f>J99</f>
        <v>9449442</v>
      </c>
      <c r="K132" s="7">
        <f>K99</f>
        <v>59426957</v>
      </c>
      <c r="L132" s="59">
        <f>J132+K132</f>
        <v>68876399</v>
      </c>
    </row>
    <row r="133" spans="1:12" ht="12.75">
      <c r="A133" s="21" t="s">
        <v>363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39">
        <f aca="true" t="shared" si="4" ref="G135:L135">G76-G127</f>
        <v>0</v>
      </c>
      <c r="H135" s="139">
        <f t="shared" si="4"/>
        <v>0</v>
      </c>
      <c r="I135" s="139">
        <f t="shared" si="4"/>
        <v>0</v>
      </c>
      <c r="J135" s="139">
        <f t="shared" si="4"/>
        <v>0</v>
      </c>
      <c r="K135" s="139">
        <f t="shared" si="4"/>
        <v>-1</v>
      </c>
      <c r="L135" s="139">
        <f t="shared" si="4"/>
        <v>-1</v>
      </c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8:I98 G95:I95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39 I79:J80 J84 I108 J93 J95" formula="1"/>
    <ignoredError sqref="I9:I38 I40:I76 I81:I96 I109:I128 I130 I102:I106 I100:J100 J98 J96 I97 I99 I101 J85" formula="1" formulaRange="1"/>
    <ignoredError sqref="I77 I107 A129:L129 A128:G128 J128 A130:H130 J130:L130 L128 G97 G96:H96 K96 G99:H99 G98 G101:H101 G100:H100 K100 I98 K85" formulaRange="1"/>
    <ignoredError sqref="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45" t="s">
        <v>366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>
      <c r="A2" s="242" t="s">
        <v>416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22"/>
      <c r="B3" s="23"/>
      <c r="C3" s="23"/>
      <c r="D3" s="37"/>
      <c r="E3" s="37"/>
      <c r="F3" s="37"/>
      <c r="G3" s="37"/>
      <c r="H3" s="37"/>
      <c r="I3" s="13"/>
      <c r="J3" s="13"/>
      <c r="K3" s="246" t="s">
        <v>58</v>
      </c>
      <c r="L3" s="246"/>
    </row>
    <row r="4" spans="1:12" ht="12.75" customHeight="1">
      <c r="A4" s="238" t="s">
        <v>2</v>
      </c>
      <c r="B4" s="239"/>
      <c r="C4" s="239"/>
      <c r="D4" s="239"/>
      <c r="E4" s="239"/>
      <c r="F4" s="238" t="s">
        <v>219</v>
      </c>
      <c r="G4" s="238" t="s">
        <v>364</v>
      </c>
      <c r="H4" s="239"/>
      <c r="I4" s="239"/>
      <c r="J4" s="238" t="s">
        <v>365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38">
        <v>1</v>
      </c>
      <c r="B6" s="238"/>
      <c r="C6" s="238"/>
      <c r="D6" s="238"/>
      <c r="E6" s="238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26" t="s">
        <v>99</v>
      </c>
      <c r="B7" s="227"/>
      <c r="C7" s="227"/>
      <c r="D7" s="227"/>
      <c r="E7" s="233"/>
      <c r="F7" s="9">
        <v>124</v>
      </c>
      <c r="G7" s="80">
        <v>92037220.32999997</v>
      </c>
      <c r="H7" s="81">
        <v>676491182.1100001</v>
      </c>
      <c r="I7" s="82">
        <v>768528402.44</v>
      </c>
      <c r="J7" s="80">
        <v>92109912.70000002</v>
      </c>
      <c r="K7" s="81">
        <v>617536525.7700006</v>
      </c>
      <c r="L7" s="82">
        <v>709646438.4700005</v>
      </c>
    </row>
    <row r="8" spans="1:12" ht="12.75">
      <c r="A8" s="212" t="s">
        <v>196</v>
      </c>
      <c r="B8" s="213"/>
      <c r="C8" s="213"/>
      <c r="D8" s="213"/>
      <c r="E8" s="214"/>
      <c r="F8" s="10">
        <v>125</v>
      </c>
      <c r="G8" s="79">
        <v>91797242.19999999</v>
      </c>
      <c r="H8" s="83">
        <v>879116828.7599999</v>
      </c>
      <c r="I8" s="84">
        <v>970914070.9599998</v>
      </c>
      <c r="J8" s="79">
        <v>91924753.54</v>
      </c>
      <c r="K8" s="83">
        <v>786319024.6000001</v>
      </c>
      <c r="L8" s="84">
        <v>878243778.1400001</v>
      </c>
    </row>
    <row r="9" spans="1:12" ht="12.75">
      <c r="A9" s="212" t="s">
        <v>197</v>
      </c>
      <c r="B9" s="213"/>
      <c r="C9" s="213"/>
      <c r="D9" s="213"/>
      <c r="E9" s="214"/>
      <c r="F9" s="10">
        <v>126</v>
      </c>
      <c r="G9" s="79">
        <v>0</v>
      </c>
      <c r="H9" s="83">
        <v>2299195.0700000003</v>
      </c>
      <c r="I9" s="84">
        <v>2299195.0700000003</v>
      </c>
      <c r="J9" s="79">
        <v>0</v>
      </c>
      <c r="K9" s="83">
        <v>-0.2900000000372529</v>
      </c>
      <c r="L9" s="84">
        <v>-0.2900000000372529</v>
      </c>
    </row>
    <row r="10" spans="1:12" ht="25.5" customHeight="1">
      <c r="A10" s="212" t="s">
        <v>198</v>
      </c>
      <c r="B10" s="213"/>
      <c r="C10" s="213"/>
      <c r="D10" s="213"/>
      <c r="E10" s="214"/>
      <c r="F10" s="10">
        <v>127</v>
      </c>
      <c r="G10" s="79">
        <v>0</v>
      </c>
      <c r="H10" s="83">
        <v>-13341380.759999998</v>
      </c>
      <c r="I10" s="84">
        <v>-13341380.759999998</v>
      </c>
      <c r="J10" s="79">
        <v>0</v>
      </c>
      <c r="K10" s="83">
        <v>-25601285.38</v>
      </c>
      <c r="L10" s="84">
        <v>-25601285.38</v>
      </c>
    </row>
    <row r="11" spans="1:12" ht="12.75">
      <c r="A11" s="212" t="s">
        <v>199</v>
      </c>
      <c r="B11" s="213"/>
      <c r="C11" s="213"/>
      <c r="D11" s="213"/>
      <c r="E11" s="214"/>
      <c r="F11" s="10">
        <v>128</v>
      </c>
      <c r="G11" s="79">
        <v>-4315</v>
      </c>
      <c r="H11" s="83">
        <v>-115424943.80000001</v>
      </c>
      <c r="I11" s="84">
        <v>-115429258.80000001</v>
      </c>
      <c r="J11" s="79">
        <v>-17869.690000000002</v>
      </c>
      <c r="K11" s="83">
        <v>-64724829.06</v>
      </c>
      <c r="L11" s="84">
        <v>-64742698.75</v>
      </c>
    </row>
    <row r="12" spans="1:12" ht="12.75">
      <c r="A12" s="212" t="s">
        <v>200</v>
      </c>
      <c r="B12" s="213"/>
      <c r="C12" s="213"/>
      <c r="D12" s="213"/>
      <c r="E12" s="214"/>
      <c r="F12" s="10">
        <v>129</v>
      </c>
      <c r="G12" s="79">
        <v>0</v>
      </c>
      <c r="H12" s="83">
        <v>-7406842.84</v>
      </c>
      <c r="I12" s="84">
        <v>-7406842.84</v>
      </c>
      <c r="J12" s="79">
        <v>0</v>
      </c>
      <c r="K12" s="83">
        <v>-437135.75</v>
      </c>
      <c r="L12" s="84">
        <v>-437135.75</v>
      </c>
    </row>
    <row r="13" spans="1:12" ht="12.75">
      <c r="A13" s="212" t="s">
        <v>201</v>
      </c>
      <c r="B13" s="213"/>
      <c r="C13" s="213"/>
      <c r="D13" s="213"/>
      <c r="E13" s="214"/>
      <c r="F13" s="10">
        <v>130</v>
      </c>
      <c r="G13" s="79">
        <v>244293.13</v>
      </c>
      <c r="H13" s="83">
        <v>-100885064.82999998</v>
      </c>
      <c r="I13" s="84">
        <v>-100640771.69999999</v>
      </c>
      <c r="J13" s="79">
        <v>253925.67</v>
      </c>
      <c r="K13" s="83">
        <v>-48720781.45000005</v>
      </c>
      <c r="L13" s="84">
        <v>-48466855.78000003</v>
      </c>
    </row>
    <row r="14" spans="1:12" ht="12.75">
      <c r="A14" s="212" t="s">
        <v>202</v>
      </c>
      <c r="B14" s="213"/>
      <c r="C14" s="213"/>
      <c r="D14" s="213"/>
      <c r="E14" s="214"/>
      <c r="F14" s="10">
        <v>131</v>
      </c>
      <c r="G14" s="79">
        <v>0</v>
      </c>
      <c r="H14" s="83">
        <v>32002818.72</v>
      </c>
      <c r="I14" s="84">
        <v>32002818.72</v>
      </c>
      <c r="J14" s="79">
        <v>-50896.82</v>
      </c>
      <c r="K14" s="83">
        <v>-29298466.89999999</v>
      </c>
      <c r="L14" s="84">
        <v>-29349363.719999984</v>
      </c>
    </row>
    <row r="15" spans="1:12" ht="12.75">
      <c r="A15" s="212" t="s">
        <v>240</v>
      </c>
      <c r="B15" s="213"/>
      <c r="C15" s="213"/>
      <c r="D15" s="213"/>
      <c r="E15" s="214"/>
      <c r="F15" s="10">
        <v>132</v>
      </c>
      <c r="G15" s="79">
        <v>0</v>
      </c>
      <c r="H15" s="83">
        <v>130571.79</v>
      </c>
      <c r="I15" s="84">
        <v>130571.79</v>
      </c>
      <c r="J15" s="79">
        <v>0</v>
      </c>
      <c r="K15" s="83">
        <v>0</v>
      </c>
      <c r="L15" s="84">
        <v>0</v>
      </c>
    </row>
    <row r="16" spans="1:12" ht="24.75" customHeight="1">
      <c r="A16" s="215" t="s">
        <v>100</v>
      </c>
      <c r="B16" s="213"/>
      <c r="C16" s="213"/>
      <c r="D16" s="213"/>
      <c r="E16" s="214"/>
      <c r="F16" s="10">
        <v>133</v>
      </c>
      <c r="G16" s="85">
        <v>27096542.75</v>
      </c>
      <c r="H16" s="86">
        <v>53602755.11</v>
      </c>
      <c r="I16" s="84">
        <v>80699297.86</v>
      </c>
      <c r="J16" s="85">
        <v>28075730.62</v>
      </c>
      <c r="K16" s="86">
        <v>47150729.029999994</v>
      </c>
      <c r="L16" s="84">
        <v>75226459.64999999</v>
      </c>
    </row>
    <row r="17" spans="1:12" ht="27" customHeight="1">
      <c r="A17" s="212" t="s">
        <v>402</v>
      </c>
      <c r="B17" s="213"/>
      <c r="C17" s="213"/>
      <c r="D17" s="213"/>
      <c r="E17" s="214"/>
      <c r="F17" s="10">
        <v>134</v>
      </c>
      <c r="G17" s="79">
        <v>0</v>
      </c>
      <c r="H17" s="83">
        <v>1960706.35</v>
      </c>
      <c r="I17" s="84">
        <v>1960706.35</v>
      </c>
      <c r="J17" s="79">
        <v>0</v>
      </c>
      <c r="K17" s="83">
        <v>770726.14</v>
      </c>
      <c r="L17" s="84">
        <v>770726.14</v>
      </c>
    </row>
    <row r="18" spans="1:12" ht="26.25" customHeight="1">
      <c r="A18" s="212" t="s">
        <v>204</v>
      </c>
      <c r="B18" s="213"/>
      <c r="C18" s="213"/>
      <c r="D18" s="213"/>
      <c r="E18" s="214"/>
      <c r="F18" s="10">
        <v>135</v>
      </c>
      <c r="G18" s="85">
        <v>3314.829999999999</v>
      </c>
      <c r="H18" s="86">
        <v>2169269.62</v>
      </c>
      <c r="I18" s="84">
        <v>2172584.45</v>
      </c>
      <c r="J18" s="85">
        <v>1133.0500000000002</v>
      </c>
      <c r="K18" s="86">
        <v>1710808.71</v>
      </c>
      <c r="L18" s="84">
        <v>1711941.7599999998</v>
      </c>
    </row>
    <row r="19" spans="1:12" ht="12.75">
      <c r="A19" s="212" t="s">
        <v>241</v>
      </c>
      <c r="B19" s="213"/>
      <c r="C19" s="213"/>
      <c r="D19" s="213"/>
      <c r="E19" s="214"/>
      <c r="F19" s="10">
        <v>136</v>
      </c>
      <c r="G19" s="79">
        <v>3314.829999999999</v>
      </c>
      <c r="H19" s="83">
        <v>1732001.26</v>
      </c>
      <c r="I19" s="84">
        <v>1735316.09</v>
      </c>
      <c r="J19" s="79">
        <v>1133.0500000000002</v>
      </c>
      <c r="K19" s="83">
        <v>1710808.71</v>
      </c>
      <c r="L19" s="84">
        <v>1711941.7599999998</v>
      </c>
    </row>
    <row r="20" spans="1:12" ht="24" customHeight="1">
      <c r="A20" s="212" t="s">
        <v>54</v>
      </c>
      <c r="B20" s="213"/>
      <c r="C20" s="213"/>
      <c r="D20" s="213"/>
      <c r="E20" s="214"/>
      <c r="F20" s="10">
        <v>137</v>
      </c>
      <c r="G20" s="79">
        <v>0</v>
      </c>
      <c r="H20" s="83">
        <v>437268</v>
      </c>
      <c r="I20" s="84">
        <v>437268</v>
      </c>
      <c r="J20" s="79">
        <v>0</v>
      </c>
      <c r="K20" s="83">
        <v>0</v>
      </c>
      <c r="L20" s="84">
        <v>0</v>
      </c>
    </row>
    <row r="21" spans="1:12" ht="12.75">
      <c r="A21" s="212" t="s">
        <v>242</v>
      </c>
      <c r="B21" s="213"/>
      <c r="C21" s="213"/>
      <c r="D21" s="213"/>
      <c r="E21" s="214"/>
      <c r="F21" s="10">
        <v>138</v>
      </c>
      <c r="G21" s="79">
        <v>0</v>
      </c>
      <c r="H21" s="83">
        <v>0.35999999998603016</v>
      </c>
      <c r="I21" s="84">
        <v>0.35999999998603016</v>
      </c>
      <c r="J21" s="79">
        <v>0</v>
      </c>
      <c r="K21" s="83">
        <v>0</v>
      </c>
      <c r="L21" s="84">
        <v>0</v>
      </c>
    </row>
    <row r="22" spans="1:12" ht="12.75">
      <c r="A22" s="212" t="s">
        <v>243</v>
      </c>
      <c r="B22" s="213"/>
      <c r="C22" s="213"/>
      <c r="D22" s="213"/>
      <c r="E22" s="214"/>
      <c r="F22" s="10">
        <v>139</v>
      </c>
      <c r="G22" s="79">
        <v>26240066.659999996</v>
      </c>
      <c r="H22" s="83">
        <v>44931931.38</v>
      </c>
      <c r="I22" s="84">
        <v>71171998.03999999</v>
      </c>
      <c r="J22" s="79">
        <v>26481033.81</v>
      </c>
      <c r="K22" s="83">
        <v>37420626.31999999</v>
      </c>
      <c r="L22" s="84">
        <v>63901660.129999995</v>
      </c>
    </row>
    <row r="23" spans="1:12" ht="24" customHeight="1">
      <c r="A23" s="212" t="s">
        <v>268</v>
      </c>
      <c r="B23" s="213"/>
      <c r="C23" s="213"/>
      <c r="D23" s="213"/>
      <c r="E23" s="214"/>
      <c r="F23" s="10">
        <v>140</v>
      </c>
      <c r="G23" s="79">
        <v>680110.27</v>
      </c>
      <c r="H23" s="83">
        <v>1297546.7899999998</v>
      </c>
      <c r="I23" s="84">
        <v>1977657.0599999998</v>
      </c>
      <c r="J23" s="79">
        <v>922151.8800000001</v>
      </c>
      <c r="K23" s="83">
        <v>1433720.17</v>
      </c>
      <c r="L23" s="84">
        <v>2355872.05</v>
      </c>
    </row>
    <row r="24" spans="1:12" ht="23.25" customHeight="1">
      <c r="A24" s="212" t="s">
        <v>101</v>
      </c>
      <c r="B24" s="213"/>
      <c r="C24" s="213"/>
      <c r="D24" s="213"/>
      <c r="E24" s="214"/>
      <c r="F24" s="10">
        <v>141</v>
      </c>
      <c r="G24" s="85">
        <v>159805.39</v>
      </c>
      <c r="H24" s="86">
        <v>2763722.91</v>
      </c>
      <c r="I24" s="84">
        <v>2923528.3000000003</v>
      </c>
      <c r="J24" s="138">
        <v>492054.2400000002</v>
      </c>
      <c r="K24" s="86">
        <v>1598430.19</v>
      </c>
      <c r="L24" s="84">
        <v>2090484.4300000002</v>
      </c>
    </row>
    <row r="25" spans="1:12" ht="12.75">
      <c r="A25" s="212" t="s">
        <v>244</v>
      </c>
      <c r="B25" s="213"/>
      <c r="C25" s="213"/>
      <c r="D25" s="213"/>
      <c r="E25" s="214"/>
      <c r="F25" s="10">
        <v>142</v>
      </c>
      <c r="G25" s="79">
        <v>159805.39</v>
      </c>
      <c r="H25" s="83">
        <v>1261894.7200000002</v>
      </c>
      <c r="I25" s="84">
        <v>1421700.1100000003</v>
      </c>
      <c r="J25" s="79">
        <v>494268.4600000001</v>
      </c>
      <c r="K25" s="83">
        <v>1425923.9400000002</v>
      </c>
      <c r="L25" s="84">
        <v>1920192.4000000004</v>
      </c>
    </row>
    <row r="26" spans="1:12" ht="12.75">
      <c r="A26" s="212" t="s">
        <v>245</v>
      </c>
      <c r="B26" s="213"/>
      <c r="C26" s="213"/>
      <c r="D26" s="213"/>
      <c r="E26" s="214"/>
      <c r="F26" s="10">
        <v>143</v>
      </c>
      <c r="G26" s="79">
        <v>0</v>
      </c>
      <c r="H26" s="83">
        <v>1501828.19</v>
      </c>
      <c r="I26" s="84">
        <v>1501828.19</v>
      </c>
      <c r="J26" s="79">
        <v>0</v>
      </c>
      <c r="K26" s="83">
        <v>172506.25</v>
      </c>
      <c r="L26" s="84">
        <v>172506.25</v>
      </c>
    </row>
    <row r="27" spans="1:12" ht="12.75">
      <c r="A27" s="212" t="s">
        <v>7</v>
      </c>
      <c r="B27" s="213"/>
      <c r="C27" s="213"/>
      <c r="D27" s="213"/>
      <c r="E27" s="214"/>
      <c r="F27" s="10">
        <v>144</v>
      </c>
      <c r="G27" s="79">
        <v>0</v>
      </c>
      <c r="H27" s="83">
        <v>0</v>
      </c>
      <c r="I27" s="84">
        <v>0</v>
      </c>
      <c r="J27" s="79">
        <v>-2214.2200000000885</v>
      </c>
      <c r="K27" s="83">
        <v>0</v>
      </c>
      <c r="L27" s="84">
        <v>-2214.2200000000885</v>
      </c>
    </row>
    <row r="28" spans="1:12" ht="12.75">
      <c r="A28" s="212" t="s">
        <v>8</v>
      </c>
      <c r="B28" s="213"/>
      <c r="C28" s="213"/>
      <c r="D28" s="213"/>
      <c r="E28" s="214"/>
      <c r="F28" s="10">
        <v>145</v>
      </c>
      <c r="G28" s="79">
        <v>-6325.32</v>
      </c>
      <c r="H28" s="83">
        <v>-585650.77</v>
      </c>
      <c r="I28" s="84">
        <v>-591976.09</v>
      </c>
      <c r="J28" s="79">
        <v>0</v>
      </c>
      <c r="K28" s="83">
        <v>0</v>
      </c>
      <c r="L28" s="84">
        <v>0</v>
      </c>
    </row>
    <row r="29" spans="1:12" ht="12.75">
      <c r="A29" s="212" t="s">
        <v>9</v>
      </c>
      <c r="B29" s="213"/>
      <c r="C29" s="213"/>
      <c r="D29" s="213"/>
      <c r="E29" s="214"/>
      <c r="F29" s="10">
        <v>146</v>
      </c>
      <c r="G29" s="79">
        <v>19570.919999999925</v>
      </c>
      <c r="H29" s="83">
        <v>1065228.83</v>
      </c>
      <c r="I29" s="84">
        <v>1084799.75</v>
      </c>
      <c r="J29" s="79">
        <v>179357.63999999998</v>
      </c>
      <c r="K29" s="83">
        <v>4216417.5</v>
      </c>
      <c r="L29" s="84">
        <v>4395775.140000001</v>
      </c>
    </row>
    <row r="30" spans="1:12" ht="12.75">
      <c r="A30" s="215" t="s">
        <v>10</v>
      </c>
      <c r="B30" s="213"/>
      <c r="C30" s="213"/>
      <c r="D30" s="213"/>
      <c r="E30" s="214"/>
      <c r="F30" s="10">
        <v>147</v>
      </c>
      <c r="G30" s="79">
        <v>31336.92</v>
      </c>
      <c r="H30" s="83">
        <v>11940665.799999999</v>
      </c>
      <c r="I30" s="84">
        <v>11972002.719999999</v>
      </c>
      <c r="J30" s="79">
        <v>19521.289999999997</v>
      </c>
      <c r="K30" s="83">
        <v>11084319.01</v>
      </c>
      <c r="L30" s="84">
        <v>11103840.299999999</v>
      </c>
    </row>
    <row r="31" spans="1:12" ht="15" customHeight="1">
      <c r="A31" s="215" t="s">
        <v>11</v>
      </c>
      <c r="B31" s="213"/>
      <c r="C31" s="213"/>
      <c r="D31" s="213"/>
      <c r="E31" s="214"/>
      <c r="F31" s="10">
        <v>148</v>
      </c>
      <c r="G31" s="79">
        <v>20973.33</v>
      </c>
      <c r="H31" s="83">
        <v>6090081.609999999</v>
      </c>
      <c r="I31" s="84">
        <v>6111054.9399999995</v>
      </c>
      <c r="J31" s="79">
        <v>35513.29000000001</v>
      </c>
      <c r="K31" s="83">
        <v>2269867.14</v>
      </c>
      <c r="L31" s="84">
        <v>2305380.43</v>
      </c>
    </row>
    <row r="32" spans="1:12" ht="12.75">
      <c r="A32" s="215" t="s">
        <v>12</v>
      </c>
      <c r="B32" s="213"/>
      <c r="C32" s="213"/>
      <c r="D32" s="213"/>
      <c r="E32" s="214"/>
      <c r="F32" s="10">
        <v>149</v>
      </c>
      <c r="G32" s="79">
        <v>71779.49</v>
      </c>
      <c r="H32" s="83">
        <v>67390824.04</v>
      </c>
      <c r="I32" s="84">
        <v>67462603.53</v>
      </c>
      <c r="J32" s="79">
        <v>-90523.64000000001</v>
      </c>
      <c r="K32" s="83">
        <v>57967774.61000001</v>
      </c>
      <c r="L32" s="84">
        <v>57877250.970000006</v>
      </c>
    </row>
    <row r="33" spans="1:12" ht="12.75">
      <c r="A33" s="215" t="s">
        <v>102</v>
      </c>
      <c r="B33" s="213"/>
      <c r="C33" s="213"/>
      <c r="D33" s="213"/>
      <c r="E33" s="214"/>
      <c r="F33" s="10">
        <v>150</v>
      </c>
      <c r="G33" s="85">
        <v>-51923282.38999999</v>
      </c>
      <c r="H33" s="86">
        <v>-392884019.79000014</v>
      </c>
      <c r="I33" s="84">
        <v>-444807302.1800001</v>
      </c>
      <c r="J33" s="85">
        <v>-84618657.49000001</v>
      </c>
      <c r="K33" s="86">
        <v>-348868660.68</v>
      </c>
      <c r="L33" s="84">
        <v>-433487318.1700001</v>
      </c>
    </row>
    <row r="34" spans="1:12" ht="12.75">
      <c r="A34" s="212" t="s">
        <v>103</v>
      </c>
      <c r="B34" s="213"/>
      <c r="C34" s="213"/>
      <c r="D34" s="213"/>
      <c r="E34" s="214"/>
      <c r="F34" s="10">
        <v>151</v>
      </c>
      <c r="G34" s="85">
        <v>-52502493.919999994</v>
      </c>
      <c r="H34" s="86">
        <v>-354648981.3800001</v>
      </c>
      <c r="I34" s="84">
        <v>-407151475.30000013</v>
      </c>
      <c r="J34" s="138">
        <v>-86478824.16</v>
      </c>
      <c r="K34" s="86">
        <v>-340942545.9</v>
      </c>
      <c r="L34" s="84">
        <v>-427421370.05999994</v>
      </c>
    </row>
    <row r="35" spans="1:12" ht="12.75">
      <c r="A35" s="212" t="s">
        <v>13</v>
      </c>
      <c r="B35" s="213"/>
      <c r="C35" s="213"/>
      <c r="D35" s="213"/>
      <c r="E35" s="214"/>
      <c r="F35" s="10">
        <v>152</v>
      </c>
      <c r="G35" s="79">
        <v>-52502493.919999994</v>
      </c>
      <c r="H35" s="83">
        <v>-381069652</v>
      </c>
      <c r="I35" s="84">
        <v>-433572145.92</v>
      </c>
      <c r="J35" s="79">
        <v>-86478824.16</v>
      </c>
      <c r="K35" s="83">
        <v>-361142278.45000005</v>
      </c>
      <c r="L35" s="84">
        <v>-447621102.61</v>
      </c>
    </row>
    <row r="36" spans="1:12" ht="12.75">
      <c r="A36" s="212" t="s">
        <v>14</v>
      </c>
      <c r="B36" s="213"/>
      <c r="C36" s="213"/>
      <c r="D36" s="213"/>
      <c r="E36" s="214"/>
      <c r="F36" s="10">
        <v>153</v>
      </c>
      <c r="G36" s="79">
        <v>0</v>
      </c>
      <c r="H36" s="83">
        <v>74197.90999999997</v>
      </c>
      <c r="I36" s="84">
        <v>74197.90999999997</v>
      </c>
      <c r="J36" s="79">
        <v>0</v>
      </c>
      <c r="K36" s="83">
        <v>82526.7</v>
      </c>
      <c r="L36" s="84">
        <v>82526.7</v>
      </c>
    </row>
    <row r="37" spans="1:12" ht="12.75">
      <c r="A37" s="212" t="s">
        <v>15</v>
      </c>
      <c r="B37" s="213"/>
      <c r="C37" s="213"/>
      <c r="D37" s="213"/>
      <c r="E37" s="214"/>
      <c r="F37" s="10">
        <v>154</v>
      </c>
      <c r="G37" s="79">
        <v>0</v>
      </c>
      <c r="H37" s="83">
        <v>26346472.709999997</v>
      </c>
      <c r="I37" s="84">
        <v>26346472.709999997</v>
      </c>
      <c r="J37" s="79">
        <v>0</v>
      </c>
      <c r="K37" s="83">
        <v>20117205.85</v>
      </c>
      <c r="L37" s="84">
        <v>20117205.85</v>
      </c>
    </row>
    <row r="38" spans="1:12" ht="12.75">
      <c r="A38" s="212" t="s">
        <v>104</v>
      </c>
      <c r="B38" s="213"/>
      <c r="C38" s="213"/>
      <c r="D38" s="213"/>
      <c r="E38" s="214"/>
      <c r="F38" s="10">
        <v>155</v>
      </c>
      <c r="G38" s="85">
        <v>579211.53</v>
      </c>
      <c r="H38" s="86">
        <v>-38235038.41</v>
      </c>
      <c r="I38" s="84">
        <v>-37655826.879999995</v>
      </c>
      <c r="J38" s="85">
        <v>1860166.6700000002</v>
      </c>
      <c r="K38" s="86">
        <v>-7926114.780000001</v>
      </c>
      <c r="L38" s="84">
        <v>-6065948.110000001</v>
      </c>
    </row>
    <row r="39" spans="1:12" ht="12.75">
      <c r="A39" s="212" t="s">
        <v>16</v>
      </c>
      <c r="B39" s="213"/>
      <c r="C39" s="213"/>
      <c r="D39" s="213"/>
      <c r="E39" s="214"/>
      <c r="F39" s="10">
        <v>156</v>
      </c>
      <c r="G39" s="79">
        <v>579211.53</v>
      </c>
      <c r="H39" s="83">
        <v>-38516098.54</v>
      </c>
      <c r="I39" s="84">
        <v>-37936887.01</v>
      </c>
      <c r="J39" s="79">
        <v>1860166.6700000002</v>
      </c>
      <c r="K39" s="83">
        <v>-82070310.05</v>
      </c>
      <c r="L39" s="84">
        <v>-80210143.38</v>
      </c>
    </row>
    <row r="40" spans="1:12" ht="12.75">
      <c r="A40" s="212" t="s">
        <v>17</v>
      </c>
      <c r="B40" s="213"/>
      <c r="C40" s="213"/>
      <c r="D40" s="213"/>
      <c r="E40" s="214"/>
      <c r="F40" s="10">
        <v>157</v>
      </c>
      <c r="G40" s="79">
        <v>0</v>
      </c>
      <c r="H40" s="83">
        <v>0</v>
      </c>
      <c r="I40" s="84">
        <v>0</v>
      </c>
      <c r="J40" s="79">
        <v>0</v>
      </c>
      <c r="K40" s="83">
        <v>0</v>
      </c>
      <c r="L40" s="84">
        <v>0</v>
      </c>
    </row>
    <row r="41" spans="1:12" ht="12.75">
      <c r="A41" s="212" t="s">
        <v>18</v>
      </c>
      <c r="B41" s="213"/>
      <c r="C41" s="213"/>
      <c r="D41" s="213"/>
      <c r="E41" s="214"/>
      <c r="F41" s="10">
        <v>158</v>
      </c>
      <c r="G41" s="79">
        <v>0</v>
      </c>
      <c r="H41" s="83">
        <v>281060.1299999999</v>
      </c>
      <c r="I41" s="84">
        <v>281060.1299999999</v>
      </c>
      <c r="J41" s="79">
        <v>0</v>
      </c>
      <c r="K41" s="83">
        <v>74144195.27</v>
      </c>
      <c r="L41" s="84">
        <v>74144195.27</v>
      </c>
    </row>
    <row r="42" spans="1:12" ht="26.25" customHeight="1">
      <c r="A42" s="215" t="s">
        <v>403</v>
      </c>
      <c r="B42" s="213"/>
      <c r="C42" s="213"/>
      <c r="D42" s="213"/>
      <c r="E42" s="214"/>
      <c r="F42" s="10">
        <v>159</v>
      </c>
      <c r="G42" s="85">
        <v>-35271188.61</v>
      </c>
      <c r="H42" s="86">
        <v>0</v>
      </c>
      <c r="I42" s="84">
        <v>-35271188.61</v>
      </c>
      <c r="J42" s="85">
        <v>-14509667.920000002</v>
      </c>
      <c r="K42" s="86">
        <v>3256608.44</v>
      </c>
      <c r="L42" s="84">
        <v>-11253059.480000002</v>
      </c>
    </row>
    <row r="43" spans="1:12" ht="16.5" customHeight="1">
      <c r="A43" s="212" t="s">
        <v>106</v>
      </c>
      <c r="B43" s="213"/>
      <c r="C43" s="213"/>
      <c r="D43" s="213"/>
      <c r="E43" s="214"/>
      <c r="F43" s="10">
        <v>160</v>
      </c>
      <c r="G43" s="85">
        <v>-35271188.61</v>
      </c>
      <c r="H43" s="86">
        <v>0</v>
      </c>
      <c r="I43" s="84">
        <v>-35271188.61</v>
      </c>
      <c r="J43" s="85">
        <v>-14509667.920000002</v>
      </c>
      <c r="K43" s="86">
        <v>0</v>
      </c>
      <c r="L43" s="84">
        <v>-14509667.920000002</v>
      </c>
    </row>
    <row r="44" spans="1:12" ht="12.75">
      <c r="A44" s="212" t="s">
        <v>19</v>
      </c>
      <c r="B44" s="213"/>
      <c r="C44" s="213"/>
      <c r="D44" s="213"/>
      <c r="E44" s="214"/>
      <c r="F44" s="10">
        <v>161</v>
      </c>
      <c r="G44" s="79">
        <v>-35274087.95999999</v>
      </c>
      <c r="H44" s="83">
        <v>0</v>
      </c>
      <c r="I44" s="84">
        <v>-35274087.95999999</v>
      </c>
      <c r="J44" s="79">
        <v>-14504554.07</v>
      </c>
      <c r="K44" s="83">
        <v>0</v>
      </c>
      <c r="L44" s="84">
        <v>-14504554.07</v>
      </c>
    </row>
    <row r="45" spans="1:12" ht="12.75">
      <c r="A45" s="212" t="s">
        <v>20</v>
      </c>
      <c r="B45" s="213"/>
      <c r="C45" s="213"/>
      <c r="D45" s="213"/>
      <c r="E45" s="214"/>
      <c r="F45" s="10">
        <v>162</v>
      </c>
      <c r="G45" s="79">
        <v>2899.35</v>
      </c>
      <c r="H45" s="83">
        <v>0</v>
      </c>
      <c r="I45" s="84">
        <v>2899.35</v>
      </c>
      <c r="J45" s="79">
        <v>-5113.850000000006</v>
      </c>
      <c r="K45" s="83">
        <v>0</v>
      </c>
      <c r="L45" s="84">
        <v>-5113.850000000006</v>
      </c>
    </row>
    <row r="46" spans="1:12" ht="24.75" customHeight="1">
      <c r="A46" s="212" t="s">
        <v>107</v>
      </c>
      <c r="B46" s="213"/>
      <c r="C46" s="213"/>
      <c r="D46" s="213"/>
      <c r="E46" s="214"/>
      <c r="F46" s="10">
        <v>163</v>
      </c>
      <c r="G46" s="85">
        <v>0</v>
      </c>
      <c r="H46" s="86">
        <v>0</v>
      </c>
      <c r="I46" s="84">
        <v>0</v>
      </c>
      <c r="J46" s="85">
        <v>0</v>
      </c>
      <c r="K46" s="86">
        <v>3256608.44</v>
      </c>
      <c r="L46" s="84">
        <v>3256608.44</v>
      </c>
    </row>
    <row r="47" spans="1:12" ht="12.75">
      <c r="A47" s="212" t="s">
        <v>21</v>
      </c>
      <c r="B47" s="213"/>
      <c r="C47" s="213"/>
      <c r="D47" s="213"/>
      <c r="E47" s="214"/>
      <c r="F47" s="10">
        <v>164</v>
      </c>
      <c r="G47" s="79">
        <v>0</v>
      </c>
      <c r="H47" s="83">
        <v>0</v>
      </c>
      <c r="I47" s="84">
        <v>0</v>
      </c>
      <c r="J47" s="79">
        <v>0</v>
      </c>
      <c r="K47" s="83">
        <v>2792522.08</v>
      </c>
      <c r="L47" s="84">
        <v>2792522.08</v>
      </c>
    </row>
    <row r="48" spans="1:12" ht="12.75">
      <c r="A48" s="212" t="s">
        <v>22</v>
      </c>
      <c r="B48" s="213"/>
      <c r="C48" s="213"/>
      <c r="D48" s="213"/>
      <c r="E48" s="214"/>
      <c r="F48" s="10">
        <v>165</v>
      </c>
      <c r="G48" s="79">
        <v>0</v>
      </c>
      <c r="H48" s="83">
        <v>0</v>
      </c>
      <c r="I48" s="84">
        <v>0</v>
      </c>
      <c r="J48" s="79">
        <v>0</v>
      </c>
      <c r="K48" s="83">
        <v>0</v>
      </c>
      <c r="L48" s="84">
        <v>0</v>
      </c>
    </row>
    <row r="49" spans="1:12" ht="12.75">
      <c r="A49" s="212" t="s">
        <v>23</v>
      </c>
      <c r="B49" s="213"/>
      <c r="C49" s="213"/>
      <c r="D49" s="213"/>
      <c r="E49" s="214"/>
      <c r="F49" s="10">
        <v>166</v>
      </c>
      <c r="G49" s="79">
        <v>0</v>
      </c>
      <c r="H49" s="83">
        <v>0</v>
      </c>
      <c r="I49" s="84">
        <v>0</v>
      </c>
      <c r="J49" s="79">
        <v>0</v>
      </c>
      <c r="K49" s="83">
        <v>464086.36</v>
      </c>
      <c r="L49" s="84">
        <v>464086.36</v>
      </c>
    </row>
    <row r="50" spans="1:12" ht="36" customHeight="1">
      <c r="A50" s="215" t="s">
        <v>404</v>
      </c>
      <c r="B50" s="213"/>
      <c r="C50" s="213"/>
      <c r="D50" s="213"/>
      <c r="E50" s="214"/>
      <c r="F50" s="10">
        <v>167</v>
      </c>
      <c r="G50" s="85">
        <v>-273268</v>
      </c>
      <c r="H50" s="86">
        <v>0</v>
      </c>
      <c r="I50" s="84">
        <v>-273268</v>
      </c>
      <c r="J50" s="85">
        <v>1127375.31</v>
      </c>
      <c r="K50" s="86">
        <v>0</v>
      </c>
      <c r="L50" s="84">
        <v>1127375.31</v>
      </c>
    </row>
    <row r="51" spans="1:12" ht="12.75">
      <c r="A51" s="212" t="s">
        <v>24</v>
      </c>
      <c r="B51" s="213"/>
      <c r="C51" s="213"/>
      <c r="D51" s="213"/>
      <c r="E51" s="214"/>
      <c r="F51" s="10">
        <v>168</v>
      </c>
      <c r="G51" s="79">
        <v>-273268</v>
      </c>
      <c r="H51" s="83">
        <v>0</v>
      </c>
      <c r="I51" s="84">
        <v>-273268</v>
      </c>
      <c r="J51" s="79">
        <v>1127375.31</v>
      </c>
      <c r="K51" s="83">
        <v>0</v>
      </c>
      <c r="L51" s="84">
        <v>1127375.31</v>
      </c>
    </row>
    <row r="52" spans="1:12" ht="12.75">
      <c r="A52" s="212" t="s">
        <v>25</v>
      </c>
      <c r="B52" s="213"/>
      <c r="C52" s="213"/>
      <c r="D52" s="213"/>
      <c r="E52" s="214"/>
      <c r="F52" s="10">
        <v>169</v>
      </c>
      <c r="G52" s="79">
        <v>0</v>
      </c>
      <c r="H52" s="83">
        <v>0</v>
      </c>
      <c r="I52" s="84">
        <v>0</v>
      </c>
      <c r="J52" s="79">
        <v>0</v>
      </c>
      <c r="K52" s="83">
        <v>0</v>
      </c>
      <c r="L52" s="84">
        <v>0</v>
      </c>
    </row>
    <row r="53" spans="1:12" ht="12.75">
      <c r="A53" s="212" t="s">
        <v>26</v>
      </c>
      <c r="B53" s="213"/>
      <c r="C53" s="213"/>
      <c r="D53" s="213"/>
      <c r="E53" s="214"/>
      <c r="F53" s="10">
        <v>170</v>
      </c>
      <c r="G53" s="79">
        <v>0</v>
      </c>
      <c r="H53" s="83">
        <v>0</v>
      </c>
      <c r="I53" s="84">
        <v>0</v>
      </c>
      <c r="J53" s="79">
        <v>0</v>
      </c>
      <c r="K53" s="83">
        <v>0</v>
      </c>
      <c r="L53" s="84">
        <v>0</v>
      </c>
    </row>
    <row r="54" spans="1:12" ht="24.75" customHeight="1">
      <c r="A54" s="215" t="s">
        <v>405</v>
      </c>
      <c r="B54" s="213"/>
      <c r="C54" s="213"/>
      <c r="D54" s="213"/>
      <c r="E54" s="214"/>
      <c r="F54" s="10">
        <v>171</v>
      </c>
      <c r="G54" s="85">
        <v>0</v>
      </c>
      <c r="H54" s="86">
        <v>1066452.5500000007</v>
      </c>
      <c r="I54" s="84">
        <v>1066452.5500000007</v>
      </c>
      <c r="J54" s="85">
        <v>0</v>
      </c>
      <c r="K54" s="86">
        <v>-916354.03</v>
      </c>
      <c r="L54" s="84">
        <v>-916354.03</v>
      </c>
    </row>
    <row r="55" spans="1:12" ht="12.75">
      <c r="A55" s="212" t="s">
        <v>27</v>
      </c>
      <c r="B55" s="213"/>
      <c r="C55" s="213"/>
      <c r="D55" s="213"/>
      <c r="E55" s="214"/>
      <c r="F55" s="10">
        <v>172</v>
      </c>
      <c r="G55" s="79">
        <v>0</v>
      </c>
      <c r="H55" s="83">
        <v>351496</v>
      </c>
      <c r="I55" s="84">
        <v>351496</v>
      </c>
      <c r="J55" s="79">
        <v>0</v>
      </c>
      <c r="K55" s="83">
        <v>-1000000</v>
      </c>
      <c r="L55" s="84">
        <v>-1000000</v>
      </c>
    </row>
    <row r="56" spans="1:12" ht="12.75">
      <c r="A56" s="212" t="s">
        <v>28</v>
      </c>
      <c r="B56" s="213"/>
      <c r="C56" s="213"/>
      <c r="D56" s="213"/>
      <c r="E56" s="214"/>
      <c r="F56" s="10">
        <v>173</v>
      </c>
      <c r="G56" s="79">
        <v>0</v>
      </c>
      <c r="H56" s="83">
        <v>714956.5500000003</v>
      </c>
      <c r="I56" s="84">
        <v>714956.5500000003</v>
      </c>
      <c r="J56" s="79">
        <v>0</v>
      </c>
      <c r="K56" s="83">
        <v>83645.97</v>
      </c>
      <c r="L56" s="84">
        <v>83645.97</v>
      </c>
    </row>
    <row r="57" spans="1:12" ht="24.75" customHeight="1">
      <c r="A57" s="215" t="s">
        <v>108</v>
      </c>
      <c r="B57" s="213"/>
      <c r="C57" s="213"/>
      <c r="D57" s="213"/>
      <c r="E57" s="214"/>
      <c r="F57" s="10">
        <v>174</v>
      </c>
      <c r="G57" s="85">
        <v>-27008670.590000004</v>
      </c>
      <c r="H57" s="86">
        <v>-309609944.35999995</v>
      </c>
      <c r="I57" s="84">
        <v>-336618614.9499999</v>
      </c>
      <c r="J57" s="85">
        <v>-23910083.920000006</v>
      </c>
      <c r="K57" s="86">
        <v>-273791238.82000005</v>
      </c>
      <c r="L57" s="84">
        <v>-297701322.74000007</v>
      </c>
    </row>
    <row r="58" spans="1:12" ht="12.75">
      <c r="A58" s="212" t="s">
        <v>109</v>
      </c>
      <c r="B58" s="213"/>
      <c r="C58" s="213"/>
      <c r="D58" s="213"/>
      <c r="E58" s="214"/>
      <c r="F58" s="10">
        <v>175</v>
      </c>
      <c r="G58" s="85">
        <v>-10424588.110000001</v>
      </c>
      <c r="H58" s="86">
        <v>-74355637.2</v>
      </c>
      <c r="I58" s="84">
        <v>-84780225.31</v>
      </c>
      <c r="J58" s="85">
        <v>-7904818.19</v>
      </c>
      <c r="K58" s="86">
        <v>-68891102.25999999</v>
      </c>
      <c r="L58" s="84">
        <v>-76795920.44999999</v>
      </c>
    </row>
    <row r="59" spans="1:12" ht="12.75">
      <c r="A59" s="212" t="s">
        <v>29</v>
      </c>
      <c r="B59" s="213"/>
      <c r="C59" s="213"/>
      <c r="D59" s="213"/>
      <c r="E59" s="214"/>
      <c r="F59" s="10">
        <v>176</v>
      </c>
      <c r="G59" s="79">
        <v>-7238964.86</v>
      </c>
      <c r="H59" s="83">
        <v>-43713187.44</v>
      </c>
      <c r="I59" s="84">
        <v>-50952152.3</v>
      </c>
      <c r="J59" s="79">
        <v>-6041848.140000001</v>
      </c>
      <c r="K59" s="83">
        <v>-40910390.53000001</v>
      </c>
      <c r="L59" s="84">
        <v>-46952238.67000001</v>
      </c>
    </row>
    <row r="60" spans="1:12" ht="12.75">
      <c r="A60" s="212" t="s">
        <v>30</v>
      </c>
      <c r="B60" s="213"/>
      <c r="C60" s="213"/>
      <c r="D60" s="213"/>
      <c r="E60" s="214"/>
      <c r="F60" s="10">
        <v>177</v>
      </c>
      <c r="G60" s="79">
        <v>-3185623.25</v>
      </c>
      <c r="H60" s="83">
        <v>-27498893.810000002</v>
      </c>
      <c r="I60" s="84">
        <v>-30684517.060000002</v>
      </c>
      <c r="J60" s="79">
        <v>-1862970.05</v>
      </c>
      <c r="K60" s="83">
        <v>-30445380.639999997</v>
      </c>
      <c r="L60" s="84">
        <v>-32308350.689999998</v>
      </c>
    </row>
    <row r="61" spans="1:12" ht="12.75">
      <c r="A61" s="212" t="s">
        <v>31</v>
      </c>
      <c r="B61" s="213"/>
      <c r="C61" s="213"/>
      <c r="D61" s="213"/>
      <c r="E61" s="214"/>
      <c r="F61" s="10">
        <v>178</v>
      </c>
      <c r="G61" s="79">
        <v>0</v>
      </c>
      <c r="H61" s="83">
        <v>-3143555.95</v>
      </c>
      <c r="I61" s="84">
        <v>-3143555.95</v>
      </c>
      <c r="J61" s="79">
        <v>0</v>
      </c>
      <c r="K61" s="83">
        <v>2464668.9099999997</v>
      </c>
      <c r="L61" s="84">
        <v>2464668.9099999997</v>
      </c>
    </row>
    <row r="62" spans="1:12" ht="15" customHeight="1">
      <c r="A62" s="212" t="s">
        <v>110</v>
      </c>
      <c r="B62" s="213"/>
      <c r="C62" s="213"/>
      <c r="D62" s="213"/>
      <c r="E62" s="214"/>
      <c r="F62" s="10">
        <v>179</v>
      </c>
      <c r="G62" s="85">
        <v>-16584082.480000004</v>
      </c>
      <c r="H62" s="86">
        <v>-235254307.16000003</v>
      </c>
      <c r="I62" s="84">
        <v>-251838389.64000005</v>
      </c>
      <c r="J62" s="85">
        <v>-16005265.730000004</v>
      </c>
      <c r="K62" s="86">
        <v>-204900136.56</v>
      </c>
      <c r="L62" s="84">
        <v>-220905402.29000002</v>
      </c>
    </row>
    <row r="63" spans="1:12" ht="12.75">
      <c r="A63" s="212" t="s">
        <v>32</v>
      </c>
      <c r="B63" s="213"/>
      <c r="C63" s="213"/>
      <c r="D63" s="213"/>
      <c r="E63" s="214"/>
      <c r="F63" s="10">
        <v>180</v>
      </c>
      <c r="G63" s="79">
        <v>-490883.5299999999</v>
      </c>
      <c r="H63" s="83">
        <v>-13167040.790000001</v>
      </c>
      <c r="I63" s="84">
        <v>-13657924.32</v>
      </c>
      <c r="J63" s="79">
        <v>-466003.04</v>
      </c>
      <c r="K63" s="83">
        <v>-13358232.81</v>
      </c>
      <c r="L63" s="84">
        <v>-13824235.850000001</v>
      </c>
    </row>
    <row r="64" spans="1:12" ht="12.75">
      <c r="A64" s="212" t="s">
        <v>47</v>
      </c>
      <c r="B64" s="213"/>
      <c r="C64" s="213"/>
      <c r="D64" s="213"/>
      <c r="E64" s="214"/>
      <c r="F64" s="10">
        <v>181</v>
      </c>
      <c r="G64" s="79">
        <v>-10893081.3</v>
      </c>
      <c r="H64" s="83">
        <v>-99306175.98000002</v>
      </c>
      <c r="I64" s="84">
        <v>-110199257.28000002</v>
      </c>
      <c r="J64" s="79">
        <v>-11115593.730000002</v>
      </c>
      <c r="K64" s="83">
        <v>-94787036.46000001</v>
      </c>
      <c r="L64" s="84">
        <v>-105902630.19</v>
      </c>
    </row>
    <row r="65" spans="1:12" ht="12.75">
      <c r="A65" s="212" t="s">
        <v>48</v>
      </c>
      <c r="B65" s="213"/>
      <c r="C65" s="213"/>
      <c r="D65" s="213"/>
      <c r="E65" s="214"/>
      <c r="F65" s="10">
        <v>182</v>
      </c>
      <c r="G65" s="79">
        <v>-5200117.65</v>
      </c>
      <c r="H65" s="83">
        <v>-122781090.39000002</v>
      </c>
      <c r="I65" s="84">
        <v>-127981208.04000002</v>
      </c>
      <c r="J65" s="79">
        <v>-4423668.959999999</v>
      </c>
      <c r="K65" s="83">
        <v>-96754867.28999999</v>
      </c>
      <c r="L65" s="84">
        <v>-101178536.24999997</v>
      </c>
    </row>
    <row r="66" spans="1:12" ht="12.75">
      <c r="A66" s="215" t="s">
        <v>111</v>
      </c>
      <c r="B66" s="213"/>
      <c r="C66" s="213"/>
      <c r="D66" s="213"/>
      <c r="E66" s="214"/>
      <c r="F66" s="10">
        <v>183</v>
      </c>
      <c r="G66" s="85">
        <v>-8370306.63</v>
      </c>
      <c r="H66" s="86">
        <v>-16014621.89</v>
      </c>
      <c r="I66" s="84">
        <v>-24384928.52</v>
      </c>
      <c r="J66" s="85">
        <v>-1710636.79</v>
      </c>
      <c r="K66" s="86">
        <v>-22034816.930000007</v>
      </c>
      <c r="L66" s="84">
        <v>-23745453.720000006</v>
      </c>
    </row>
    <row r="67" spans="1:12" ht="24.75" customHeight="1">
      <c r="A67" s="212" t="s">
        <v>406</v>
      </c>
      <c r="B67" s="213"/>
      <c r="C67" s="213"/>
      <c r="D67" s="213"/>
      <c r="E67" s="214"/>
      <c r="F67" s="10">
        <v>184</v>
      </c>
      <c r="G67" s="79">
        <v>0</v>
      </c>
      <c r="H67" s="83">
        <v>-377130.21</v>
      </c>
      <c r="I67" s="84">
        <v>-377130.21</v>
      </c>
      <c r="J67" s="79">
        <v>0</v>
      </c>
      <c r="K67" s="83">
        <v>-80213.94999999998</v>
      </c>
      <c r="L67" s="84">
        <v>-80213.94999999998</v>
      </c>
    </row>
    <row r="68" spans="1:12" ht="12.75">
      <c r="A68" s="212" t="s">
        <v>49</v>
      </c>
      <c r="B68" s="213"/>
      <c r="C68" s="213"/>
      <c r="D68" s="213"/>
      <c r="E68" s="214"/>
      <c r="F68" s="10">
        <v>185</v>
      </c>
      <c r="G68" s="79">
        <v>-7557.5</v>
      </c>
      <c r="H68" s="83">
        <v>129984.03</v>
      </c>
      <c r="I68" s="84">
        <v>122426.53</v>
      </c>
      <c r="J68" s="79">
        <v>0</v>
      </c>
      <c r="K68" s="83">
        <v>-621.76</v>
      </c>
      <c r="L68" s="84">
        <v>-621.76</v>
      </c>
    </row>
    <row r="69" spans="1:12" ht="12.75">
      <c r="A69" s="212" t="s">
        <v>205</v>
      </c>
      <c r="B69" s="213"/>
      <c r="C69" s="213"/>
      <c r="D69" s="213"/>
      <c r="E69" s="214"/>
      <c r="F69" s="10">
        <v>186</v>
      </c>
      <c r="G69" s="79">
        <v>0</v>
      </c>
      <c r="H69" s="83">
        <v>0</v>
      </c>
      <c r="I69" s="84">
        <v>0</v>
      </c>
      <c r="J69" s="79">
        <v>0</v>
      </c>
      <c r="K69" s="83">
        <v>-1483200</v>
      </c>
      <c r="L69" s="84">
        <v>-1483200</v>
      </c>
    </row>
    <row r="70" spans="1:12" ht="15.75" customHeight="1">
      <c r="A70" s="212" t="s">
        <v>251</v>
      </c>
      <c r="B70" s="213"/>
      <c r="C70" s="213"/>
      <c r="D70" s="213"/>
      <c r="E70" s="214"/>
      <c r="F70" s="10">
        <v>187</v>
      </c>
      <c r="G70" s="79">
        <v>-0.03999999999996362</v>
      </c>
      <c r="H70" s="83">
        <v>-36514.9299999997</v>
      </c>
      <c r="I70" s="84">
        <v>-36514.9699999997</v>
      </c>
      <c r="J70" s="79">
        <v>0</v>
      </c>
      <c r="K70" s="83">
        <v>-435807.32999999984</v>
      </c>
      <c r="L70" s="84">
        <v>-435807.32999999984</v>
      </c>
    </row>
    <row r="71" spans="1:12" ht="16.5" customHeight="1">
      <c r="A71" s="212" t="s">
        <v>252</v>
      </c>
      <c r="B71" s="213"/>
      <c r="C71" s="213"/>
      <c r="D71" s="213"/>
      <c r="E71" s="214"/>
      <c r="F71" s="10">
        <v>188</v>
      </c>
      <c r="G71" s="79">
        <v>-349692.89</v>
      </c>
      <c r="H71" s="83">
        <v>-1303005.79</v>
      </c>
      <c r="I71" s="84">
        <v>-1652698.6800000002</v>
      </c>
      <c r="J71" s="79">
        <v>-325015.25</v>
      </c>
      <c r="K71" s="83">
        <v>-394340.55</v>
      </c>
      <c r="L71" s="84">
        <v>-719355.8</v>
      </c>
    </row>
    <row r="72" spans="1:12" ht="12.75">
      <c r="A72" s="212" t="s">
        <v>254</v>
      </c>
      <c r="B72" s="213"/>
      <c r="C72" s="213"/>
      <c r="D72" s="213"/>
      <c r="E72" s="214"/>
      <c r="F72" s="10">
        <v>189</v>
      </c>
      <c r="G72" s="79">
        <v>-7851868.490000001</v>
      </c>
      <c r="H72" s="83">
        <v>-1967245.7099999995</v>
      </c>
      <c r="I72" s="84">
        <v>-9819114.200000001</v>
      </c>
      <c r="J72" s="79">
        <v>-1249689.5100000002</v>
      </c>
      <c r="K72" s="83">
        <v>-3015413.660000001</v>
      </c>
      <c r="L72" s="84">
        <v>-4265103.170000001</v>
      </c>
    </row>
    <row r="73" spans="1:12" ht="12.75">
      <c r="A73" s="212" t="s">
        <v>253</v>
      </c>
      <c r="B73" s="213"/>
      <c r="C73" s="213"/>
      <c r="D73" s="213"/>
      <c r="E73" s="214"/>
      <c r="F73" s="10">
        <v>190</v>
      </c>
      <c r="G73" s="79">
        <v>-161187.71</v>
      </c>
      <c r="H73" s="83">
        <v>-12460709.280000001</v>
      </c>
      <c r="I73" s="84">
        <v>-12621896.990000002</v>
      </c>
      <c r="J73" s="79">
        <v>-135932.02999999997</v>
      </c>
      <c r="K73" s="83">
        <v>-16625219.680000002</v>
      </c>
      <c r="L73" s="84">
        <v>-16761151.71</v>
      </c>
    </row>
    <row r="74" spans="1:12" ht="17.25" customHeight="1">
      <c r="A74" s="215" t="s">
        <v>112</v>
      </c>
      <c r="B74" s="213"/>
      <c r="C74" s="213"/>
      <c r="D74" s="213"/>
      <c r="E74" s="214"/>
      <c r="F74" s="10">
        <v>191</v>
      </c>
      <c r="G74" s="85">
        <v>-152790.75</v>
      </c>
      <c r="H74" s="86">
        <v>-19620787.49</v>
      </c>
      <c r="I74" s="84">
        <v>-19773578.24</v>
      </c>
      <c r="J74" s="85">
        <v>-22832.48</v>
      </c>
      <c r="K74" s="86">
        <v>-21951959.839999996</v>
      </c>
      <c r="L74" s="84">
        <v>-21974792.319999993</v>
      </c>
    </row>
    <row r="75" spans="1:12" ht="12.75">
      <c r="A75" s="212" t="s">
        <v>50</v>
      </c>
      <c r="B75" s="213"/>
      <c r="C75" s="213"/>
      <c r="D75" s="213"/>
      <c r="E75" s="214"/>
      <c r="F75" s="10">
        <v>192</v>
      </c>
      <c r="G75" s="79">
        <v>0</v>
      </c>
      <c r="H75" s="83">
        <v>-624297.61</v>
      </c>
      <c r="I75" s="84">
        <v>-624297.61</v>
      </c>
      <c r="J75" s="79">
        <v>0</v>
      </c>
      <c r="K75" s="83">
        <v>-1468907.08</v>
      </c>
      <c r="L75" s="84">
        <v>-1468907.08</v>
      </c>
    </row>
    <row r="76" spans="1:12" ht="12.75">
      <c r="A76" s="212" t="s">
        <v>51</v>
      </c>
      <c r="B76" s="213"/>
      <c r="C76" s="213"/>
      <c r="D76" s="213"/>
      <c r="E76" s="214"/>
      <c r="F76" s="10">
        <v>193</v>
      </c>
      <c r="G76" s="79">
        <v>-152790.75</v>
      </c>
      <c r="H76" s="83">
        <v>-18996489.88</v>
      </c>
      <c r="I76" s="84">
        <v>-19149280.63</v>
      </c>
      <c r="J76" s="79">
        <v>-22832.48</v>
      </c>
      <c r="K76" s="83">
        <v>-20483052.759999998</v>
      </c>
      <c r="L76" s="84">
        <v>-20505885.239999995</v>
      </c>
    </row>
    <row r="77" spans="1:12" ht="12.75">
      <c r="A77" s="215" t="s">
        <v>59</v>
      </c>
      <c r="B77" s="213"/>
      <c r="C77" s="213"/>
      <c r="D77" s="213"/>
      <c r="E77" s="214"/>
      <c r="F77" s="10">
        <v>194</v>
      </c>
      <c r="G77" s="79">
        <v>-2188.3299999999945</v>
      </c>
      <c r="H77" s="83">
        <v>-61573120.78</v>
      </c>
      <c r="I77" s="84">
        <v>-61575309.11</v>
      </c>
      <c r="J77" s="79">
        <v>5587.76</v>
      </c>
      <c r="K77" s="83">
        <v>-49719598.59</v>
      </c>
      <c r="L77" s="84">
        <v>-49714010.83</v>
      </c>
    </row>
    <row r="78" spans="1:12" ht="42.75" customHeight="1">
      <c r="A78" s="215" t="s">
        <v>356</v>
      </c>
      <c r="B78" s="213"/>
      <c r="C78" s="213"/>
      <c r="D78" s="213"/>
      <c r="E78" s="214"/>
      <c r="F78" s="10">
        <v>195</v>
      </c>
      <c r="G78" s="85">
        <v>-3743842.4800000265</v>
      </c>
      <c r="H78" s="86">
        <v>16879466.90999995</v>
      </c>
      <c r="I78" s="84">
        <v>13135624.429999925</v>
      </c>
      <c r="J78" s="85">
        <v>-3488761.269999996</v>
      </c>
      <c r="K78" s="86">
        <v>21983195.110000223</v>
      </c>
      <c r="L78" s="84">
        <v>18494433.840000227</v>
      </c>
    </row>
    <row r="79" spans="1:12" ht="12.75">
      <c r="A79" s="215" t="s">
        <v>113</v>
      </c>
      <c r="B79" s="213"/>
      <c r="C79" s="213"/>
      <c r="D79" s="213"/>
      <c r="E79" s="214"/>
      <c r="F79" s="10">
        <v>196</v>
      </c>
      <c r="G79" s="85">
        <v>800196</v>
      </c>
      <c r="H79" s="86">
        <v>-8297463.890000001</v>
      </c>
      <c r="I79" s="84">
        <v>-7497267.890000001</v>
      </c>
      <c r="J79" s="85">
        <v>669649.63</v>
      </c>
      <c r="K79" s="86">
        <v>-9689459.629999999</v>
      </c>
      <c r="L79" s="84">
        <v>-9019810</v>
      </c>
    </row>
    <row r="80" spans="1:12" ht="12.75">
      <c r="A80" s="212" t="s">
        <v>52</v>
      </c>
      <c r="B80" s="213"/>
      <c r="C80" s="213"/>
      <c r="D80" s="213"/>
      <c r="E80" s="214"/>
      <c r="F80" s="10">
        <v>197</v>
      </c>
      <c r="G80" s="79">
        <v>800196</v>
      </c>
      <c r="H80" s="83">
        <v>-8297463.890000001</v>
      </c>
      <c r="I80" s="84">
        <v>-7497267.890000001</v>
      </c>
      <c r="J80" s="79">
        <v>669649.63</v>
      </c>
      <c r="K80" s="83">
        <v>-9689460.98</v>
      </c>
      <c r="L80" s="84">
        <v>-9019811.349999998</v>
      </c>
    </row>
    <row r="81" spans="1:12" ht="12.75">
      <c r="A81" s="212" t="s">
        <v>53</v>
      </c>
      <c r="B81" s="213"/>
      <c r="C81" s="213"/>
      <c r="D81" s="213"/>
      <c r="E81" s="214"/>
      <c r="F81" s="10">
        <v>198</v>
      </c>
      <c r="G81" s="79">
        <v>0</v>
      </c>
      <c r="H81" s="83">
        <v>0</v>
      </c>
      <c r="I81" s="84">
        <v>0</v>
      </c>
      <c r="J81" s="79">
        <v>0</v>
      </c>
      <c r="K81" s="83"/>
      <c r="L81" s="84"/>
    </row>
    <row r="82" spans="1:12" ht="24" customHeight="1">
      <c r="A82" s="215" t="s">
        <v>207</v>
      </c>
      <c r="B82" s="213"/>
      <c r="C82" s="213"/>
      <c r="D82" s="213"/>
      <c r="E82" s="214"/>
      <c r="F82" s="10">
        <v>199</v>
      </c>
      <c r="G82" s="85">
        <v>-2943646.4800000265</v>
      </c>
      <c r="H82" s="86">
        <v>8582003.019999951</v>
      </c>
      <c r="I82" s="84">
        <v>5638356.539999925</v>
      </c>
      <c r="J82" s="85">
        <v>-2819111.639999996</v>
      </c>
      <c r="K82" s="86">
        <v>12293735.48000022</v>
      </c>
      <c r="L82" s="84">
        <v>9474623.840000227</v>
      </c>
    </row>
    <row r="83" spans="1:12" ht="12.75">
      <c r="A83" s="215" t="s">
        <v>255</v>
      </c>
      <c r="B83" s="216"/>
      <c r="C83" s="216"/>
      <c r="D83" s="216"/>
      <c r="E83" s="217"/>
      <c r="F83" s="10">
        <v>200</v>
      </c>
      <c r="G83" s="79">
        <v>-3013534.48</v>
      </c>
      <c r="H83" s="83">
        <v>7487800.259999998</v>
      </c>
      <c r="I83" s="84">
        <v>4474265.7799999975</v>
      </c>
      <c r="J83" s="79">
        <v>-2688131.91</v>
      </c>
      <c r="K83" s="83">
        <v>11233784.219999999</v>
      </c>
      <c r="L83" s="84">
        <v>8545652.309999995</v>
      </c>
    </row>
    <row r="84" spans="1:12" ht="12.75">
      <c r="A84" s="215" t="s">
        <v>256</v>
      </c>
      <c r="B84" s="216"/>
      <c r="C84" s="216"/>
      <c r="D84" s="216"/>
      <c r="E84" s="217"/>
      <c r="F84" s="10">
        <v>201</v>
      </c>
      <c r="G84" s="79">
        <v>69891</v>
      </c>
      <c r="H84" s="83">
        <v>1094202.09</v>
      </c>
      <c r="I84" s="84">
        <v>1164093.09</v>
      </c>
      <c r="J84" s="79">
        <v>-130979.20999999999</v>
      </c>
      <c r="K84" s="83">
        <v>1059950</v>
      </c>
      <c r="L84" s="84">
        <v>928970.79</v>
      </c>
    </row>
    <row r="85" spans="1:12" ht="12.75">
      <c r="A85" s="215" t="s">
        <v>261</v>
      </c>
      <c r="B85" s="216"/>
      <c r="C85" s="216"/>
      <c r="D85" s="216"/>
      <c r="E85" s="216"/>
      <c r="F85" s="10">
        <v>202</v>
      </c>
      <c r="G85" s="79">
        <v>119257852.81999996</v>
      </c>
      <c r="H85" s="90">
        <v>815515508.6700001</v>
      </c>
      <c r="I85" s="92">
        <v>934773361.49</v>
      </c>
      <c r="J85" s="90">
        <v>120150154.26000002</v>
      </c>
      <c r="K85" s="90">
        <v>736009215.5600003</v>
      </c>
      <c r="L85" s="92">
        <v>856159369.8200004</v>
      </c>
    </row>
    <row r="86" spans="1:12" ht="12.75">
      <c r="A86" s="215" t="s">
        <v>262</v>
      </c>
      <c r="B86" s="216"/>
      <c r="C86" s="216"/>
      <c r="D86" s="216"/>
      <c r="E86" s="216"/>
      <c r="F86" s="10">
        <v>203</v>
      </c>
      <c r="G86" s="93">
        <v>-122201499.29999995</v>
      </c>
      <c r="H86" s="83">
        <v>-806933505.6500001</v>
      </c>
      <c r="I86" s="92">
        <v>-929135004.95</v>
      </c>
      <c r="J86" s="93">
        <v>-122969265.9</v>
      </c>
      <c r="K86" s="83">
        <v>-723715480.0800002</v>
      </c>
      <c r="L86" s="92">
        <v>-846684745.9800001</v>
      </c>
    </row>
    <row r="87" spans="1:12" ht="12.75">
      <c r="A87" s="215" t="s">
        <v>208</v>
      </c>
      <c r="B87" s="213"/>
      <c r="C87" s="213"/>
      <c r="D87" s="213"/>
      <c r="E87" s="213"/>
      <c r="F87" s="10">
        <v>204</v>
      </c>
      <c r="G87" s="85">
        <v>-16532172</v>
      </c>
      <c r="H87" s="86">
        <v>-1156664</v>
      </c>
      <c r="I87" s="92">
        <v>-17688836</v>
      </c>
      <c r="J87" s="85">
        <v>-5007060</v>
      </c>
      <c r="K87" s="86">
        <v>-26599834</v>
      </c>
      <c r="L87" s="84">
        <v>-31606894</v>
      </c>
    </row>
    <row r="88" spans="1:12" ht="25.5" customHeight="1">
      <c r="A88" s="212" t="s">
        <v>407</v>
      </c>
      <c r="B88" s="213"/>
      <c r="C88" s="213"/>
      <c r="D88" s="213"/>
      <c r="E88" s="213"/>
      <c r="F88" s="10">
        <v>205</v>
      </c>
      <c r="G88" s="79">
        <v>0</v>
      </c>
      <c r="H88" s="83">
        <v>-18074</v>
      </c>
      <c r="I88" s="92">
        <v>-18074</v>
      </c>
      <c r="J88" s="79">
        <v>0</v>
      </c>
      <c r="K88" s="83">
        <v>-17581</v>
      </c>
      <c r="L88" s="84">
        <v>-17581</v>
      </c>
    </row>
    <row r="89" spans="1:12" ht="23.25" customHeight="1">
      <c r="A89" s="212" t="s">
        <v>408</v>
      </c>
      <c r="B89" s="213"/>
      <c r="C89" s="213"/>
      <c r="D89" s="213"/>
      <c r="E89" s="213"/>
      <c r="F89" s="10">
        <v>206</v>
      </c>
      <c r="G89" s="79">
        <v>-16532172</v>
      </c>
      <c r="H89" s="83">
        <v>-2288789</v>
      </c>
      <c r="I89" s="92">
        <v>-18820961</v>
      </c>
      <c r="J89" s="79">
        <v>-5007060</v>
      </c>
      <c r="K89" s="83">
        <v>-24742099</v>
      </c>
      <c r="L89" s="84">
        <v>-29749159</v>
      </c>
    </row>
    <row r="90" spans="1:12" ht="24.75" customHeight="1">
      <c r="A90" s="212" t="s">
        <v>409</v>
      </c>
      <c r="B90" s="213"/>
      <c r="C90" s="213"/>
      <c r="D90" s="213"/>
      <c r="E90" s="213"/>
      <c r="F90" s="10">
        <v>207</v>
      </c>
      <c r="G90" s="79">
        <v>0</v>
      </c>
      <c r="H90" s="83">
        <v>1150199</v>
      </c>
      <c r="I90" s="92">
        <v>1150199</v>
      </c>
      <c r="J90" s="79">
        <v>0</v>
      </c>
      <c r="K90" s="83">
        <v>-1747895</v>
      </c>
      <c r="L90" s="84">
        <v>-1747895</v>
      </c>
    </row>
    <row r="91" spans="1:12" ht="24.75" customHeight="1">
      <c r="A91" s="212" t="s">
        <v>410</v>
      </c>
      <c r="B91" s="213"/>
      <c r="C91" s="213"/>
      <c r="D91" s="213"/>
      <c r="E91" s="213"/>
      <c r="F91" s="10">
        <v>208</v>
      </c>
      <c r="G91" s="79">
        <v>0</v>
      </c>
      <c r="H91" s="83">
        <v>0</v>
      </c>
      <c r="I91" s="92">
        <v>0</v>
      </c>
      <c r="J91" s="79">
        <v>0</v>
      </c>
      <c r="K91" s="83">
        <v>-92259</v>
      </c>
      <c r="L91" s="84">
        <v>-92259</v>
      </c>
    </row>
    <row r="92" spans="1:12" ht="12.75">
      <c r="A92" s="212" t="s">
        <v>264</v>
      </c>
      <c r="B92" s="213"/>
      <c r="C92" s="213"/>
      <c r="D92" s="213"/>
      <c r="E92" s="213"/>
      <c r="F92" s="10">
        <v>209</v>
      </c>
      <c r="G92" s="79">
        <v>0</v>
      </c>
      <c r="H92" s="83">
        <v>0</v>
      </c>
      <c r="I92" s="92">
        <v>0</v>
      </c>
      <c r="J92" s="79">
        <v>0</v>
      </c>
      <c r="K92" s="83">
        <v>0</v>
      </c>
      <c r="L92" s="84">
        <v>0</v>
      </c>
    </row>
    <row r="93" spans="1:12" ht="24" customHeight="1">
      <c r="A93" s="212" t="s">
        <v>265</v>
      </c>
      <c r="B93" s="213"/>
      <c r="C93" s="213"/>
      <c r="D93" s="213"/>
      <c r="E93" s="213"/>
      <c r="F93" s="10">
        <v>210</v>
      </c>
      <c r="G93" s="79">
        <v>0</v>
      </c>
      <c r="H93" s="83">
        <v>0</v>
      </c>
      <c r="I93" s="92">
        <v>0</v>
      </c>
      <c r="J93" s="79">
        <v>0</v>
      </c>
      <c r="K93" s="83">
        <v>0</v>
      </c>
      <c r="L93" s="84">
        <v>0</v>
      </c>
    </row>
    <row r="94" spans="1:12" ht="12.75">
      <c r="A94" s="212" t="s">
        <v>266</v>
      </c>
      <c r="B94" s="213"/>
      <c r="C94" s="213"/>
      <c r="D94" s="213"/>
      <c r="E94" s="213"/>
      <c r="F94" s="10">
        <v>211</v>
      </c>
      <c r="G94" s="79">
        <v>0</v>
      </c>
      <c r="H94" s="83">
        <v>0</v>
      </c>
      <c r="I94" s="92">
        <v>0</v>
      </c>
      <c r="J94" s="79">
        <v>0</v>
      </c>
      <c r="K94" s="83">
        <v>0</v>
      </c>
      <c r="L94" s="84">
        <v>0</v>
      </c>
    </row>
    <row r="95" spans="1:12" ht="12.75">
      <c r="A95" s="212" t="s">
        <v>267</v>
      </c>
      <c r="B95" s="213"/>
      <c r="C95" s="213"/>
      <c r="D95" s="213"/>
      <c r="E95" s="213"/>
      <c r="F95" s="10">
        <v>212</v>
      </c>
      <c r="G95" s="79">
        <v>0</v>
      </c>
      <c r="H95" s="83">
        <v>0</v>
      </c>
      <c r="I95" s="92">
        <v>0</v>
      </c>
      <c r="J95" s="79">
        <v>0</v>
      </c>
      <c r="K95" s="83">
        <v>0</v>
      </c>
      <c r="L95" s="84">
        <v>0</v>
      </c>
    </row>
    <row r="96" spans="1:12" ht="12.75">
      <c r="A96" s="215" t="s">
        <v>206</v>
      </c>
      <c r="B96" s="213"/>
      <c r="C96" s="213"/>
      <c r="D96" s="213"/>
      <c r="E96" s="213"/>
      <c r="F96" s="10">
        <v>213</v>
      </c>
      <c r="G96" s="85">
        <v>-19475818.480000027</v>
      </c>
      <c r="H96" s="86">
        <v>7425339.019999951</v>
      </c>
      <c r="I96" s="92">
        <v>-12050479.460000075</v>
      </c>
      <c r="J96" s="85">
        <v>-7826171.639999996</v>
      </c>
      <c r="K96" s="86">
        <v>-14306098.51999978</v>
      </c>
      <c r="L96" s="84">
        <v>-22132270.159999773</v>
      </c>
    </row>
    <row r="97" spans="1:12" ht="12.75">
      <c r="A97" s="215" t="s">
        <v>255</v>
      </c>
      <c r="B97" s="216"/>
      <c r="C97" s="216"/>
      <c r="D97" s="216"/>
      <c r="E97" s="217"/>
      <c r="F97" s="10">
        <v>214</v>
      </c>
      <c r="G97" s="79">
        <v>-19545706</v>
      </c>
      <c r="H97" s="83">
        <v>6299340</v>
      </c>
      <c r="I97" s="92">
        <v>-13246366</v>
      </c>
      <c r="J97" s="79">
        <v>-7695192</v>
      </c>
      <c r="K97" s="83">
        <v>-15347122</v>
      </c>
      <c r="L97" s="84">
        <v>-23042314</v>
      </c>
    </row>
    <row r="98" spans="1:12" ht="12.75">
      <c r="A98" s="215" t="s">
        <v>256</v>
      </c>
      <c r="B98" s="216"/>
      <c r="C98" s="216"/>
      <c r="D98" s="216"/>
      <c r="E98" s="217"/>
      <c r="F98" s="10">
        <v>215</v>
      </c>
      <c r="G98" s="79">
        <v>69891</v>
      </c>
      <c r="H98" s="83">
        <v>1126000</v>
      </c>
      <c r="I98" s="92">
        <v>1195891</v>
      </c>
      <c r="J98" s="79">
        <v>-130979</v>
      </c>
      <c r="K98" s="83">
        <v>1041023</v>
      </c>
      <c r="L98" s="84">
        <v>910044</v>
      </c>
    </row>
    <row r="99" spans="1:12" ht="12.75">
      <c r="A99" s="218" t="s">
        <v>292</v>
      </c>
      <c r="B99" s="221"/>
      <c r="C99" s="221"/>
      <c r="D99" s="221"/>
      <c r="E99" s="221"/>
      <c r="F99" s="11">
        <v>216</v>
      </c>
      <c r="G99" s="79">
        <v>0</v>
      </c>
      <c r="H99" s="83">
        <v>0</v>
      </c>
      <c r="I99" s="84">
        <v>0</v>
      </c>
      <c r="J99" s="79">
        <v>0</v>
      </c>
      <c r="K99" s="83">
        <v>0</v>
      </c>
      <c r="L99" s="84">
        <v>0</v>
      </c>
    </row>
    <row r="100" spans="1:12" ht="12.75">
      <c r="A100" s="244" t="s">
        <v>368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="110" zoomScaleSheetLayoutView="110" zoomScalePageLayoutView="0" workbookViewId="0" topLeftCell="A1">
      <selection activeCell="O50" sqref="O50"/>
    </sheetView>
  </sheetViews>
  <sheetFormatPr defaultColWidth="9.140625" defaultRowHeight="12.75"/>
  <cols>
    <col min="1" max="4" width="9.140625" style="54" customWidth="1"/>
    <col min="5" max="5" width="12.421875" style="54" customWidth="1"/>
    <col min="6" max="6" width="9.140625" style="54" customWidth="1"/>
    <col min="7" max="7" width="10.28125" style="54" bestFit="1" customWidth="1"/>
    <col min="8" max="12" width="9.8515625" style="54" bestFit="1" customWidth="1"/>
    <col min="13" max="16384" width="9.140625" style="54" customWidth="1"/>
  </cols>
  <sheetData>
    <row r="1" spans="1:12" ht="21.75" customHeight="1">
      <c r="A1" s="40" t="s">
        <v>367</v>
      </c>
      <c r="B1" s="62"/>
      <c r="C1" s="62"/>
      <c r="D1" s="62"/>
      <c r="E1" s="62"/>
      <c r="F1" s="62"/>
      <c r="G1" s="62"/>
      <c r="H1" s="63"/>
      <c r="I1" s="63"/>
      <c r="J1" s="64"/>
      <c r="K1" s="65"/>
      <c r="L1" s="66"/>
    </row>
    <row r="2" spans="1:12" ht="12.75">
      <c r="A2" s="242" t="s">
        <v>417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124"/>
      <c r="B3" s="125"/>
      <c r="C3" s="125"/>
      <c r="D3" s="126"/>
      <c r="E3" s="126"/>
      <c r="F3" s="126"/>
      <c r="G3" s="126"/>
      <c r="H3" s="126"/>
      <c r="I3" s="127"/>
      <c r="J3" s="127"/>
      <c r="K3" s="247" t="s">
        <v>58</v>
      </c>
      <c r="L3" s="247"/>
    </row>
    <row r="4" spans="1:12" ht="12.75" customHeight="1">
      <c r="A4" s="238" t="s">
        <v>2</v>
      </c>
      <c r="B4" s="239"/>
      <c r="C4" s="239"/>
      <c r="D4" s="239"/>
      <c r="E4" s="239"/>
      <c r="F4" s="238" t="s">
        <v>219</v>
      </c>
      <c r="G4" s="238" t="s">
        <v>364</v>
      </c>
      <c r="H4" s="239"/>
      <c r="I4" s="239"/>
      <c r="J4" s="238" t="s">
        <v>365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38">
        <v>1</v>
      </c>
      <c r="B6" s="238"/>
      <c r="C6" s="238"/>
      <c r="D6" s="238"/>
      <c r="E6" s="238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 customHeight="1">
      <c r="A7" s="226" t="s">
        <v>99</v>
      </c>
      <c r="B7" s="227"/>
      <c r="C7" s="227"/>
      <c r="D7" s="227"/>
      <c r="E7" s="233"/>
      <c r="F7" s="9">
        <v>124</v>
      </c>
      <c r="G7" s="80">
        <f>SUM(G8:G15)</f>
        <v>183572509.39999998</v>
      </c>
      <c r="H7" s="81">
        <f>SUM(H8:H15)</f>
        <v>1278457827.6000001</v>
      </c>
      <c r="I7" s="82">
        <f aca="true" t="shared" si="0" ref="I7:I38">G7+H7</f>
        <v>1462030337</v>
      </c>
      <c r="J7" s="80">
        <f>SUM(J8:J15)</f>
        <v>187852467.55</v>
      </c>
      <c r="K7" s="81">
        <f>SUM(K8:K15)</f>
        <v>1189624143.2800004</v>
      </c>
      <c r="L7" s="82">
        <f>J7+K7</f>
        <v>1377476610.8300004</v>
      </c>
    </row>
    <row r="8" spans="1:12" ht="12.75" customHeight="1">
      <c r="A8" s="212" t="s">
        <v>196</v>
      </c>
      <c r="B8" s="213"/>
      <c r="C8" s="213"/>
      <c r="D8" s="213"/>
      <c r="E8" s="214"/>
      <c r="F8" s="10">
        <v>125</v>
      </c>
      <c r="G8" s="79">
        <v>182963189.01</v>
      </c>
      <c r="H8" s="83">
        <v>1853393378.08</v>
      </c>
      <c r="I8" s="84">
        <f t="shared" si="0"/>
        <v>2036356567.09</v>
      </c>
      <c r="J8" s="79">
        <v>187590280.55</v>
      </c>
      <c r="K8" s="83">
        <v>1777940838.14</v>
      </c>
      <c r="L8" s="84">
        <f aca="true" t="shared" si="1" ref="L8:L71">J8+K8</f>
        <v>1965531118.69</v>
      </c>
    </row>
    <row r="9" spans="1:12" ht="12.75" customHeight="1">
      <c r="A9" s="212" t="s">
        <v>197</v>
      </c>
      <c r="B9" s="213"/>
      <c r="C9" s="213"/>
      <c r="D9" s="213"/>
      <c r="E9" s="214"/>
      <c r="F9" s="10">
        <v>126</v>
      </c>
      <c r="G9" s="79"/>
      <c r="H9" s="83">
        <v>2861584.49</v>
      </c>
      <c r="I9" s="84">
        <f t="shared" si="0"/>
        <v>2861584.49</v>
      </c>
      <c r="J9" s="79"/>
      <c r="K9" s="83">
        <v>664116.13</v>
      </c>
      <c r="L9" s="84">
        <f t="shared" si="1"/>
        <v>664116.13</v>
      </c>
    </row>
    <row r="10" spans="1:12" ht="25.5" customHeight="1">
      <c r="A10" s="212" t="s">
        <v>198</v>
      </c>
      <c r="B10" s="213"/>
      <c r="C10" s="213"/>
      <c r="D10" s="213"/>
      <c r="E10" s="214"/>
      <c r="F10" s="10">
        <v>127</v>
      </c>
      <c r="G10" s="79"/>
      <c r="H10" s="83">
        <v>-39451456.72</v>
      </c>
      <c r="I10" s="84">
        <f t="shared" si="0"/>
        <v>-39451456.72</v>
      </c>
      <c r="J10" s="79"/>
      <c r="K10" s="83">
        <v>-52316234.33</v>
      </c>
      <c r="L10" s="84">
        <f t="shared" si="1"/>
        <v>-52316234.33</v>
      </c>
    </row>
    <row r="11" spans="1:12" ht="12.75" customHeight="1">
      <c r="A11" s="212" t="s">
        <v>199</v>
      </c>
      <c r="B11" s="213"/>
      <c r="C11" s="213"/>
      <c r="D11" s="213"/>
      <c r="E11" s="214"/>
      <c r="F11" s="10">
        <v>128</v>
      </c>
      <c r="G11" s="79">
        <v>-4665</v>
      </c>
      <c r="H11" s="83">
        <v>-228873984.12</v>
      </c>
      <c r="I11" s="84">
        <f t="shared" si="0"/>
        <v>-228878649.12</v>
      </c>
      <c r="J11" s="79">
        <v>-192620.81</v>
      </c>
      <c r="K11" s="83">
        <v>-210717128.34</v>
      </c>
      <c r="L11" s="84">
        <f t="shared" si="1"/>
        <v>-210909749.15</v>
      </c>
    </row>
    <row r="12" spans="1:12" ht="12.75" customHeight="1">
      <c r="A12" s="212" t="s">
        <v>200</v>
      </c>
      <c r="B12" s="213"/>
      <c r="C12" s="213"/>
      <c r="D12" s="213"/>
      <c r="E12" s="214"/>
      <c r="F12" s="10">
        <v>129</v>
      </c>
      <c r="G12" s="79"/>
      <c r="H12" s="83">
        <v>-7406842.84</v>
      </c>
      <c r="I12" s="84">
        <f t="shared" si="0"/>
        <v>-7406842.84</v>
      </c>
      <c r="J12" s="79"/>
      <c r="K12" s="83">
        <v>-4009535.33</v>
      </c>
      <c r="L12" s="84">
        <f t="shared" si="1"/>
        <v>-4009535.33</v>
      </c>
    </row>
    <row r="13" spans="1:12" ht="12.75" customHeight="1">
      <c r="A13" s="212" t="s">
        <v>201</v>
      </c>
      <c r="B13" s="213"/>
      <c r="C13" s="213"/>
      <c r="D13" s="213"/>
      <c r="E13" s="214"/>
      <c r="F13" s="10">
        <v>130</v>
      </c>
      <c r="G13" s="79">
        <v>613985.39</v>
      </c>
      <c r="H13" s="83">
        <v>-384633094.99</v>
      </c>
      <c r="I13" s="84">
        <f t="shared" si="0"/>
        <v>-384019109.6</v>
      </c>
      <c r="J13" s="79">
        <v>449250.75</v>
      </c>
      <c r="K13" s="83">
        <v>-411558847.91</v>
      </c>
      <c r="L13" s="84">
        <f t="shared" si="1"/>
        <v>-411109597.16</v>
      </c>
    </row>
    <row r="14" spans="1:12" ht="12.75" customHeight="1">
      <c r="A14" s="212" t="s">
        <v>202</v>
      </c>
      <c r="B14" s="213"/>
      <c r="C14" s="213"/>
      <c r="D14" s="213"/>
      <c r="E14" s="214"/>
      <c r="F14" s="10">
        <v>131</v>
      </c>
      <c r="G14" s="79"/>
      <c r="H14" s="83">
        <v>82437671.91</v>
      </c>
      <c r="I14" s="84">
        <f t="shared" si="0"/>
        <v>82437671.91</v>
      </c>
      <c r="J14" s="79">
        <v>5557.06</v>
      </c>
      <c r="K14" s="83">
        <v>89620934.92</v>
      </c>
      <c r="L14" s="84">
        <f t="shared" si="1"/>
        <v>89626491.98</v>
      </c>
    </row>
    <row r="15" spans="1:12" ht="12.75" customHeight="1">
      <c r="A15" s="212" t="s">
        <v>240</v>
      </c>
      <c r="B15" s="213"/>
      <c r="C15" s="213"/>
      <c r="D15" s="213"/>
      <c r="E15" s="214"/>
      <c r="F15" s="10">
        <v>132</v>
      </c>
      <c r="G15" s="79"/>
      <c r="H15" s="83">
        <v>130571.79</v>
      </c>
      <c r="I15" s="84">
        <f t="shared" si="0"/>
        <v>130571.79</v>
      </c>
      <c r="J15" s="79"/>
      <c r="K15" s="83"/>
      <c r="L15" s="84">
        <f t="shared" si="1"/>
        <v>0</v>
      </c>
    </row>
    <row r="16" spans="1:12" ht="24.75" customHeight="1">
      <c r="A16" s="215" t="s">
        <v>100</v>
      </c>
      <c r="B16" s="213"/>
      <c r="C16" s="213"/>
      <c r="D16" s="213"/>
      <c r="E16" s="214"/>
      <c r="F16" s="10">
        <v>133</v>
      </c>
      <c r="G16" s="85">
        <f>G17+G18+G22+G23+G24+G28+G29</f>
        <v>61556516.82</v>
      </c>
      <c r="H16" s="86">
        <f>H17+H18+H22+H23+H24+H28+H29</f>
        <v>105205620.01</v>
      </c>
      <c r="I16" s="84">
        <f t="shared" si="0"/>
        <v>166762136.83</v>
      </c>
      <c r="J16" s="85">
        <f>J17+J18+J22+J23+J24+J28+J29</f>
        <v>57176617.51</v>
      </c>
      <c r="K16" s="86">
        <f>K17+K18+K22+K23+K24+K28+K29</f>
        <v>109673487.85</v>
      </c>
      <c r="L16" s="84">
        <f t="shared" si="1"/>
        <v>166850105.35999998</v>
      </c>
    </row>
    <row r="17" spans="1:12" ht="23.25" customHeight="1">
      <c r="A17" s="212" t="s">
        <v>218</v>
      </c>
      <c r="B17" s="213"/>
      <c r="C17" s="213"/>
      <c r="D17" s="213"/>
      <c r="E17" s="214"/>
      <c r="F17" s="10">
        <v>134</v>
      </c>
      <c r="G17" s="79"/>
      <c r="H17" s="83">
        <v>1960706.35</v>
      </c>
      <c r="I17" s="84">
        <f t="shared" si="0"/>
        <v>1960706.35</v>
      </c>
      <c r="J17" s="79"/>
      <c r="K17" s="83">
        <v>770726.14</v>
      </c>
      <c r="L17" s="84">
        <f t="shared" si="1"/>
        <v>770726.14</v>
      </c>
    </row>
    <row r="18" spans="1:12" ht="26.25" customHeight="1">
      <c r="A18" s="212" t="s">
        <v>204</v>
      </c>
      <c r="B18" s="213"/>
      <c r="C18" s="213"/>
      <c r="D18" s="213"/>
      <c r="E18" s="214"/>
      <c r="F18" s="10">
        <v>135</v>
      </c>
      <c r="G18" s="138">
        <f>SUM(G19:G21)</f>
        <v>11132.64</v>
      </c>
      <c r="H18" s="86">
        <f>SUM(H19:H21)</f>
        <v>4125153.62</v>
      </c>
      <c r="I18" s="84">
        <f t="shared" si="0"/>
        <v>4136286.2600000002</v>
      </c>
      <c r="J18" s="85">
        <f>SUM(J19:J21)</f>
        <v>2268.38</v>
      </c>
      <c r="K18" s="86">
        <f>SUM(K19:K21)</f>
        <v>4745040.92</v>
      </c>
      <c r="L18" s="84">
        <f t="shared" si="1"/>
        <v>4747309.3</v>
      </c>
    </row>
    <row r="19" spans="1:12" ht="12.75" customHeight="1">
      <c r="A19" s="212" t="s">
        <v>241</v>
      </c>
      <c r="B19" s="213"/>
      <c r="C19" s="213"/>
      <c r="D19" s="213"/>
      <c r="E19" s="214"/>
      <c r="F19" s="10">
        <v>136</v>
      </c>
      <c r="G19" s="79">
        <v>11132.64</v>
      </c>
      <c r="H19" s="83">
        <v>3255967.62</v>
      </c>
      <c r="I19" s="84">
        <f t="shared" si="0"/>
        <v>3267100.2600000002</v>
      </c>
      <c r="J19" s="79">
        <v>2268.38</v>
      </c>
      <c r="K19" s="83">
        <v>3312691.02</v>
      </c>
      <c r="L19" s="84">
        <f t="shared" si="1"/>
        <v>3314959.4</v>
      </c>
    </row>
    <row r="20" spans="1:12" ht="24" customHeight="1">
      <c r="A20" s="212" t="s">
        <v>54</v>
      </c>
      <c r="B20" s="213"/>
      <c r="C20" s="213"/>
      <c r="D20" s="213"/>
      <c r="E20" s="214"/>
      <c r="F20" s="10">
        <v>137</v>
      </c>
      <c r="G20" s="79"/>
      <c r="H20" s="83">
        <v>437268</v>
      </c>
      <c r="I20" s="84">
        <f t="shared" si="0"/>
        <v>437268</v>
      </c>
      <c r="J20" s="79"/>
      <c r="K20" s="83">
        <v>1412349.9</v>
      </c>
      <c r="L20" s="84">
        <f t="shared" si="1"/>
        <v>1412349.9</v>
      </c>
    </row>
    <row r="21" spans="1:12" ht="12.75" customHeight="1">
      <c r="A21" s="212" t="s">
        <v>242</v>
      </c>
      <c r="B21" s="213"/>
      <c r="C21" s="213"/>
      <c r="D21" s="213"/>
      <c r="E21" s="214"/>
      <c r="F21" s="10">
        <v>138</v>
      </c>
      <c r="G21" s="79"/>
      <c r="H21" s="83">
        <v>431918</v>
      </c>
      <c r="I21" s="84">
        <f t="shared" si="0"/>
        <v>431918</v>
      </c>
      <c r="J21" s="79"/>
      <c r="K21" s="83">
        <v>20000</v>
      </c>
      <c r="L21" s="84">
        <f t="shared" si="1"/>
        <v>20000</v>
      </c>
    </row>
    <row r="22" spans="1:12" ht="12.75" customHeight="1">
      <c r="A22" s="212" t="s">
        <v>243</v>
      </c>
      <c r="B22" s="213"/>
      <c r="C22" s="213"/>
      <c r="D22" s="213"/>
      <c r="E22" s="214"/>
      <c r="F22" s="10">
        <v>139</v>
      </c>
      <c r="G22" s="79">
        <v>66595158.58</v>
      </c>
      <c r="H22" s="83">
        <v>97234471.4</v>
      </c>
      <c r="I22" s="84">
        <f t="shared" si="0"/>
        <v>163829629.98000002</v>
      </c>
      <c r="J22" s="79">
        <v>52736257.94</v>
      </c>
      <c r="K22" s="83">
        <v>74953398.1</v>
      </c>
      <c r="L22" s="84">
        <f t="shared" si="1"/>
        <v>127689656.03999999</v>
      </c>
    </row>
    <row r="23" spans="1:12" ht="24" customHeight="1">
      <c r="A23" s="212" t="s">
        <v>268</v>
      </c>
      <c r="B23" s="213"/>
      <c r="C23" s="213"/>
      <c r="D23" s="213"/>
      <c r="E23" s="214"/>
      <c r="F23" s="10">
        <v>140</v>
      </c>
      <c r="G23" s="79">
        <v>1565633</v>
      </c>
      <c r="H23" s="83">
        <v>2885066.65</v>
      </c>
      <c r="I23" s="84">
        <f t="shared" si="0"/>
        <v>4450699.65</v>
      </c>
      <c r="J23" s="79">
        <v>2653499.29</v>
      </c>
      <c r="K23" s="83">
        <v>4431743.67</v>
      </c>
      <c r="L23" s="84">
        <f t="shared" si="1"/>
        <v>7085242.96</v>
      </c>
    </row>
    <row r="24" spans="1:12" ht="24.75" customHeight="1">
      <c r="A24" s="212" t="s">
        <v>101</v>
      </c>
      <c r="B24" s="213"/>
      <c r="C24" s="213"/>
      <c r="D24" s="213"/>
      <c r="E24" s="214"/>
      <c r="F24" s="10">
        <v>141</v>
      </c>
      <c r="G24" s="85">
        <f>SUM(G25:G27)</f>
        <v>1169616</v>
      </c>
      <c r="H24" s="86">
        <f>SUM(H25:H27)</f>
        <v>3226357.83</v>
      </c>
      <c r="I24" s="84">
        <f t="shared" si="0"/>
        <v>4395973.83</v>
      </c>
      <c r="J24" s="138">
        <f>J25+J26+J27</f>
        <v>1603270.12</v>
      </c>
      <c r="K24" s="86">
        <f>K25+K26+K27</f>
        <v>2124805.52</v>
      </c>
      <c r="L24" s="84">
        <f t="shared" si="1"/>
        <v>3728075.64</v>
      </c>
    </row>
    <row r="25" spans="1:12" ht="12.75" customHeight="1">
      <c r="A25" s="212" t="s">
        <v>244</v>
      </c>
      <c r="B25" s="213"/>
      <c r="C25" s="213"/>
      <c r="D25" s="213"/>
      <c r="E25" s="214"/>
      <c r="F25" s="10">
        <v>142</v>
      </c>
      <c r="G25" s="79">
        <v>1169616</v>
      </c>
      <c r="H25" s="83">
        <v>1678909.83</v>
      </c>
      <c r="I25" s="84">
        <f t="shared" si="0"/>
        <v>2848525.83</v>
      </c>
      <c r="J25" s="79">
        <v>930011.43</v>
      </c>
      <c r="K25" s="83">
        <v>1925516.6</v>
      </c>
      <c r="L25" s="84">
        <f t="shared" si="1"/>
        <v>2855528.0300000003</v>
      </c>
    </row>
    <row r="26" spans="1:12" ht="12.75" customHeight="1">
      <c r="A26" s="212" t="s">
        <v>245</v>
      </c>
      <c r="B26" s="213"/>
      <c r="C26" s="213"/>
      <c r="D26" s="213"/>
      <c r="E26" s="214"/>
      <c r="F26" s="10">
        <v>143</v>
      </c>
      <c r="G26" s="79"/>
      <c r="H26" s="83">
        <v>1547448</v>
      </c>
      <c r="I26" s="84">
        <f t="shared" si="0"/>
        <v>1547448</v>
      </c>
      <c r="J26" s="79"/>
      <c r="K26" s="83">
        <v>199288.92</v>
      </c>
      <c r="L26" s="84">
        <f t="shared" si="1"/>
        <v>199288.92</v>
      </c>
    </row>
    <row r="27" spans="1:12" ht="12.75" customHeight="1">
      <c r="A27" s="212" t="s">
        <v>7</v>
      </c>
      <c r="B27" s="213"/>
      <c r="C27" s="213"/>
      <c r="D27" s="213"/>
      <c r="E27" s="214"/>
      <c r="F27" s="10">
        <v>144</v>
      </c>
      <c r="G27" s="79"/>
      <c r="H27" s="83"/>
      <c r="I27" s="84">
        <f t="shared" si="0"/>
        <v>0</v>
      </c>
      <c r="J27" s="79">
        <v>673258.69</v>
      </c>
      <c r="K27" s="83"/>
      <c r="L27" s="84">
        <f t="shared" si="1"/>
        <v>673258.69</v>
      </c>
    </row>
    <row r="28" spans="1:12" ht="12.75" customHeight="1">
      <c r="A28" s="212" t="s">
        <v>8</v>
      </c>
      <c r="B28" s="213"/>
      <c r="C28" s="213"/>
      <c r="D28" s="213"/>
      <c r="E28" s="214"/>
      <c r="F28" s="10">
        <v>145</v>
      </c>
      <c r="G28" s="79"/>
      <c r="H28" s="83"/>
      <c r="I28" s="84">
        <f t="shared" si="0"/>
        <v>0</v>
      </c>
      <c r="J28" s="79"/>
      <c r="K28" s="83"/>
      <c r="L28" s="84">
        <f t="shared" si="1"/>
        <v>0</v>
      </c>
    </row>
    <row r="29" spans="1:12" ht="12.75" customHeight="1">
      <c r="A29" s="212" t="s">
        <v>9</v>
      </c>
      <c r="B29" s="213"/>
      <c r="C29" s="213"/>
      <c r="D29" s="213"/>
      <c r="E29" s="214"/>
      <c r="F29" s="10">
        <v>146</v>
      </c>
      <c r="G29" s="79">
        <v>-7785023.4</v>
      </c>
      <c r="H29" s="83">
        <v>-4226135.84</v>
      </c>
      <c r="I29" s="84">
        <f t="shared" si="0"/>
        <v>-12011159.24</v>
      </c>
      <c r="J29" s="79">
        <v>181321.78</v>
      </c>
      <c r="K29" s="83">
        <v>22647773.5</v>
      </c>
      <c r="L29" s="84">
        <f t="shared" si="1"/>
        <v>22829095.28</v>
      </c>
    </row>
    <row r="30" spans="1:12" ht="12.75" customHeight="1">
      <c r="A30" s="215" t="s">
        <v>10</v>
      </c>
      <c r="B30" s="213"/>
      <c r="C30" s="213"/>
      <c r="D30" s="213"/>
      <c r="E30" s="214"/>
      <c r="F30" s="10">
        <v>147</v>
      </c>
      <c r="G30" s="79">
        <v>46542</v>
      </c>
      <c r="H30" s="83">
        <v>24907756.24</v>
      </c>
      <c r="I30" s="84">
        <f t="shared" si="0"/>
        <v>24954298.24</v>
      </c>
      <c r="J30" s="79">
        <v>50250.02</v>
      </c>
      <c r="K30" s="83">
        <v>23582738.93</v>
      </c>
      <c r="L30" s="84">
        <f t="shared" si="1"/>
        <v>23632988.95</v>
      </c>
    </row>
    <row r="31" spans="1:12" ht="18" customHeight="1">
      <c r="A31" s="215" t="s">
        <v>11</v>
      </c>
      <c r="B31" s="213"/>
      <c r="C31" s="213"/>
      <c r="D31" s="213"/>
      <c r="E31" s="214"/>
      <c r="F31" s="10">
        <v>148</v>
      </c>
      <c r="G31" s="79">
        <v>47731</v>
      </c>
      <c r="H31" s="83">
        <v>23711089.83</v>
      </c>
      <c r="I31" s="84">
        <f t="shared" si="0"/>
        <v>23758820.83</v>
      </c>
      <c r="J31" s="79">
        <v>105930.49</v>
      </c>
      <c r="K31" s="83">
        <v>5472737.87</v>
      </c>
      <c r="L31" s="84">
        <f t="shared" si="1"/>
        <v>5578668.36</v>
      </c>
    </row>
    <row r="32" spans="1:12" ht="12.75" customHeight="1">
      <c r="A32" s="215" t="s">
        <v>12</v>
      </c>
      <c r="B32" s="213"/>
      <c r="C32" s="213"/>
      <c r="D32" s="213"/>
      <c r="E32" s="214"/>
      <c r="F32" s="10">
        <v>149</v>
      </c>
      <c r="G32" s="79">
        <v>108829.83</v>
      </c>
      <c r="H32" s="83">
        <v>141624340.62</v>
      </c>
      <c r="I32" s="84">
        <f t="shared" si="0"/>
        <v>141733170.45000002</v>
      </c>
      <c r="J32" s="79">
        <v>100961.06</v>
      </c>
      <c r="K32" s="83">
        <v>98081953.87</v>
      </c>
      <c r="L32" s="84">
        <f t="shared" si="1"/>
        <v>98182914.93</v>
      </c>
    </row>
    <row r="33" spans="1:12" ht="12.75" customHeight="1">
      <c r="A33" s="215" t="s">
        <v>102</v>
      </c>
      <c r="B33" s="213"/>
      <c r="C33" s="213"/>
      <c r="D33" s="213"/>
      <c r="E33" s="214"/>
      <c r="F33" s="10">
        <v>150</v>
      </c>
      <c r="G33" s="85">
        <f>G34+G38</f>
        <v>-109189327.42999999</v>
      </c>
      <c r="H33" s="86">
        <f>H34+H38</f>
        <v>-764317901.2100002</v>
      </c>
      <c r="I33" s="84">
        <f t="shared" si="0"/>
        <v>-873507228.6400001</v>
      </c>
      <c r="J33" s="85">
        <f>J34+J38</f>
        <v>-166631674.71</v>
      </c>
      <c r="K33" s="86">
        <f>K34+K38</f>
        <v>-699344853</v>
      </c>
      <c r="L33" s="84">
        <f t="shared" si="1"/>
        <v>-865976527.71</v>
      </c>
    </row>
    <row r="34" spans="1:12" ht="12.75" customHeight="1">
      <c r="A34" s="212" t="s">
        <v>103</v>
      </c>
      <c r="B34" s="213"/>
      <c r="C34" s="213"/>
      <c r="D34" s="213"/>
      <c r="E34" s="214"/>
      <c r="F34" s="10">
        <v>151</v>
      </c>
      <c r="G34" s="85">
        <f>SUM(G35:G37)</f>
        <v>-109684023.66</v>
      </c>
      <c r="H34" s="86">
        <f>SUM(H35:H37)</f>
        <v>-718143363.8800001</v>
      </c>
      <c r="I34" s="84">
        <f t="shared" si="0"/>
        <v>-827827387.5400001</v>
      </c>
      <c r="J34" s="85">
        <f>J35+J36+J37</f>
        <v>-170541549.66</v>
      </c>
      <c r="K34" s="85">
        <f>K35+K36+K37</f>
        <v>-673783290.03</v>
      </c>
      <c r="L34" s="84">
        <f t="shared" si="1"/>
        <v>-844324839.6899999</v>
      </c>
    </row>
    <row r="35" spans="1:12" ht="12.75" customHeight="1">
      <c r="A35" s="212" t="s">
        <v>13</v>
      </c>
      <c r="B35" s="213"/>
      <c r="C35" s="213"/>
      <c r="D35" s="213"/>
      <c r="E35" s="214"/>
      <c r="F35" s="10">
        <v>152</v>
      </c>
      <c r="G35" s="79">
        <v>-109684023.66</v>
      </c>
      <c r="H35" s="83">
        <v>-766130521.24</v>
      </c>
      <c r="I35" s="84">
        <f t="shared" si="0"/>
        <v>-875814544.9</v>
      </c>
      <c r="J35" s="79">
        <v>-170541549.66</v>
      </c>
      <c r="K35" s="83">
        <v>-714009050.35</v>
      </c>
      <c r="L35" s="84">
        <f t="shared" si="1"/>
        <v>-884550600.01</v>
      </c>
    </row>
    <row r="36" spans="1:12" ht="12.75" customHeight="1">
      <c r="A36" s="212" t="s">
        <v>14</v>
      </c>
      <c r="B36" s="213"/>
      <c r="C36" s="213"/>
      <c r="D36" s="213"/>
      <c r="E36" s="214"/>
      <c r="F36" s="10">
        <v>153</v>
      </c>
      <c r="G36" s="79"/>
      <c r="H36" s="83">
        <v>-486121.58</v>
      </c>
      <c r="I36" s="84">
        <f t="shared" si="0"/>
        <v>-486121.58</v>
      </c>
      <c r="J36" s="79"/>
      <c r="K36" s="83"/>
      <c r="L36" s="84">
        <f t="shared" si="1"/>
        <v>0</v>
      </c>
    </row>
    <row r="37" spans="1:12" ht="12.75" customHeight="1">
      <c r="A37" s="212" t="s">
        <v>15</v>
      </c>
      <c r="B37" s="213"/>
      <c r="C37" s="213"/>
      <c r="D37" s="213"/>
      <c r="E37" s="214"/>
      <c r="F37" s="10">
        <v>154</v>
      </c>
      <c r="G37" s="79"/>
      <c r="H37" s="83">
        <v>48473278.94</v>
      </c>
      <c r="I37" s="84">
        <f t="shared" si="0"/>
        <v>48473278.94</v>
      </c>
      <c r="J37" s="79"/>
      <c r="K37" s="83">
        <v>40225760.32</v>
      </c>
      <c r="L37" s="84">
        <f t="shared" si="1"/>
        <v>40225760.32</v>
      </c>
    </row>
    <row r="38" spans="1:12" ht="12.75" customHeight="1">
      <c r="A38" s="212" t="s">
        <v>104</v>
      </c>
      <c r="B38" s="213"/>
      <c r="C38" s="213"/>
      <c r="D38" s="213"/>
      <c r="E38" s="214"/>
      <c r="F38" s="10">
        <v>155</v>
      </c>
      <c r="G38" s="85">
        <f>SUM(G39:G41)</f>
        <v>494696.23</v>
      </c>
      <c r="H38" s="86">
        <f>SUM(H39:H41)</f>
        <v>-46174537.33</v>
      </c>
      <c r="I38" s="84">
        <f t="shared" si="0"/>
        <v>-45679841.1</v>
      </c>
      <c r="J38" s="85">
        <f>SUM(J39:J41)</f>
        <v>3909874.95</v>
      </c>
      <c r="K38" s="86">
        <f>SUM(K39:K41)</f>
        <v>-25561562.97</v>
      </c>
      <c r="L38" s="84">
        <f t="shared" si="1"/>
        <v>-21651688.02</v>
      </c>
    </row>
    <row r="39" spans="1:12" ht="12.75" customHeight="1">
      <c r="A39" s="212" t="s">
        <v>16</v>
      </c>
      <c r="B39" s="213"/>
      <c r="C39" s="213"/>
      <c r="D39" s="213"/>
      <c r="E39" s="214"/>
      <c r="F39" s="10">
        <v>156</v>
      </c>
      <c r="G39" s="79">
        <v>494696.23</v>
      </c>
      <c r="H39" s="83">
        <v>-39509881.74</v>
      </c>
      <c r="I39" s="84">
        <f aca="true" t="shared" si="2" ref="I39:I70">G39+H39</f>
        <v>-39015185.510000005</v>
      </c>
      <c r="J39" s="79">
        <v>3909874.95</v>
      </c>
      <c r="K39" s="83">
        <v>-122537392.24</v>
      </c>
      <c r="L39" s="84">
        <f t="shared" si="1"/>
        <v>-118627517.28999999</v>
      </c>
    </row>
    <row r="40" spans="1:12" ht="12.75" customHeight="1">
      <c r="A40" s="212" t="s">
        <v>17</v>
      </c>
      <c r="B40" s="213"/>
      <c r="C40" s="213"/>
      <c r="D40" s="213"/>
      <c r="E40" s="214"/>
      <c r="F40" s="10">
        <v>157</v>
      </c>
      <c r="G40" s="79"/>
      <c r="H40" s="83"/>
      <c r="I40" s="84">
        <f t="shared" si="2"/>
        <v>0</v>
      </c>
      <c r="J40" s="79"/>
      <c r="K40" s="83"/>
      <c r="L40" s="84">
        <f t="shared" si="1"/>
        <v>0</v>
      </c>
    </row>
    <row r="41" spans="1:12" ht="12.75" customHeight="1">
      <c r="A41" s="212" t="s">
        <v>18</v>
      </c>
      <c r="B41" s="213"/>
      <c r="C41" s="213"/>
      <c r="D41" s="213"/>
      <c r="E41" s="214"/>
      <c r="F41" s="10">
        <v>158</v>
      </c>
      <c r="G41" s="79"/>
      <c r="H41" s="83">
        <v>-6664655.59</v>
      </c>
      <c r="I41" s="84">
        <f t="shared" si="2"/>
        <v>-6664655.59</v>
      </c>
      <c r="J41" s="79"/>
      <c r="K41" s="83">
        <v>96975829.27</v>
      </c>
      <c r="L41" s="84">
        <f t="shared" si="1"/>
        <v>96975829.27</v>
      </c>
    </row>
    <row r="42" spans="1:12" ht="25.5" customHeight="1">
      <c r="A42" s="215" t="s">
        <v>105</v>
      </c>
      <c r="B42" s="213"/>
      <c r="C42" s="213"/>
      <c r="D42" s="213"/>
      <c r="E42" s="214"/>
      <c r="F42" s="10">
        <v>159</v>
      </c>
      <c r="G42" s="85">
        <f>G43+G46</f>
        <v>-58581690.91</v>
      </c>
      <c r="H42" s="86">
        <f>H43+H46</f>
        <v>0</v>
      </c>
      <c r="I42" s="84">
        <f t="shared" si="2"/>
        <v>-58581690.91</v>
      </c>
      <c r="J42" s="85">
        <f>J43+J46</f>
        <v>-20179146.450000003</v>
      </c>
      <c r="K42" s="86">
        <f>K43+K46</f>
        <v>3500000</v>
      </c>
      <c r="L42" s="84">
        <f t="shared" si="1"/>
        <v>-16679146.450000003</v>
      </c>
    </row>
    <row r="43" spans="1:12" ht="18.75" customHeight="1">
      <c r="A43" s="212" t="s">
        <v>106</v>
      </c>
      <c r="B43" s="213"/>
      <c r="C43" s="213"/>
      <c r="D43" s="213"/>
      <c r="E43" s="214"/>
      <c r="F43" s="10">
        <v>160</v>
      </c>
      <c r="G43" s="86">
        <f>SUM(G44:G45)</f>
        <v>-58581690.91</v>
      </c>
      <c r="H43" s="86">
        <f>SUM(H44:H45)</f>
        <v>0</v>
      </c>
      <c r="I43" s="84">
        <f t="shared" si="2"/>
        <v>-58581690.91</v>
      </c>
      <c r="J43" s="85">
        <f>SUM(J44:J45)</f>
        <v>-20179146.450000003</v>
      </c>
      <c r="K43" s="86">
        <f>SUM(K44:K45)</f>
        <v>0</v>
      </c>
      <c r="L43" s="84">
        <f t="shared" si="1"/>
        <v>-20179146.450000003</v>
      </c>
    </row>
    <row r="44" spans="1:12" ht="12.75" customHeight="1">
      <c r="A44" s="212" t="s">
        <v>19</v>
      </c>
      <c r="B44" s="213"/>
      <c r="C44" s="213"/>
      <c r="D44" s="213"/>
      <c r="E44" s="214"/>
      <c r="F44" s="10">
        <v>161</v>
      </c>
      <c r="G44" s="79">
        <v>-58583642.91</v>
      </c>
      <c r="H44" s="83"/>
      <c r="I44" s="84">
        <f t="shared" si="2"/>
        <v>-58583642.91</v>
      </c>
      <c r="J44" s="79">
        <v>-20249176.6</v>
      </c>
      <c r="K44" s="83"/>
      <c r="L44" s="84">
        <f t="shared" si="1"/>
        <v>-20249176.6</v>
      </c>
    </row>
    <row r="45" spans="1:12" ht="12.75" customHeight="1">
      <c r="A45" s="212" t="s">
        <v>20</v>
      </c>
      <c r="B45" s="213"/>
      <c r="C45" s="213"/>
      <c r="D45" s="213"/>
      <c r="E45" s="214"/>
      <c r="F45" s="10">
        <v>162</v>
      </c>
      <c r="G45" s="79">
        <v>1952</v>
      </c>
      <c r="H45" s="83"/>
      <c r="I45" s="84">
        <f t="shared" si="2"/>
        <v>1952</v>
      </c>
      <c r="J45" s="79">
        <v>70030.15</v>
      </c>
      <c r="K45" s="83"/>
      <c r="L45" s="84">
        <f t="shared" si="1"/>
        <v>70030.15</v>
      </c>
    </row>
    <row r="46" spans="1:12" ht="25.5" customHeight="1">
      <c r="A46" s="212" t="s">
        <v>107</v>
      </c>
      <c r="B46" s="213"/>
      <c r="C46" s="213"/>
      <c r="D46" s="213"/>
      <c r="E46" s="214"/>
      <c r="F46" s="10">
        <v>163</v>
      </c>
      <c r="G46" s="85">
        <f>SUM(G47:G49)</f>
        <v>0</v>
      </c>
      <c r="H46" s="86">
        <f>SUM(H47:H49)</f>
        <v>0</v>
      </c>
      <c r="I46" s="84">
        <f t="shared" si="2"/>
        <v>0</v>
      </c>
      <c r="J46" s="85">
        <f>SUM(J47:J49)</f>
        <v>0</v>
      </c>
      <c r="K46" s="86">
        <f>SUM(K47:K49)</f>
        <v>3500000</v>
      </c>
      <c r="L46" s="84">
        <f t="shared" si="1"/>
        <v>3500000</v>
      </c>
    </row>
    <row r="47" spans="1:12" ht="12.75" customHeight="1">
      <c r="A47" s="212" t="s">
        <v>21</v>
      </c>
      <c r="B47" s="213"/>
      <c r="C47" s="213"/>
      <c r="D47" s="213"/>
      <c r="E47" s="214"/>
      <c r="F47" s="10">
        <v>164</v>
      </c>
      <c r="G47" s="79"/>
      <c r="H47" s="83"/>
      <c r="I47" s="84">
        <f t="shared" si="2"/>
        <v>0</v>
      </c>
      <c r="J47" s="79"/>
      <c r="K47" s="83">
        <v>3500000</v>
      </c>
      <c r="L47" s="84">
        <f t="shared" si="1"/>
        <v>3500000</v>
      </c>
    </row>
    <row r="48" spans="1:12" ht="12.75" customHeight="1">
      <c r="A48" s="212" t="s">
        <v>22</v>
      </c>
      <c r="B48" s="213"/>
      <c r="C48" s="213"/>
      <c r="D48" s="213"/>
      <c r="E48" s="214"/>
      <c r="F48" s="10">
        <v>165</v>
      </c>
      <c r="G48" s="79"/>
      <c r="H48" s="83"/>
      <c r="I48" s="84">
        <f t="shared" si="2"/>
        <v>0</v>
      </c>
      <c r="J48" s="79"/>
      <c r="K48" s="83"/>
      <c r="L48" s="84">
        <f t="shared" si="1"/>
        <v>0</v>
      </c>
    </row>
    <row r="49" spans="1:12" ht="12.75" customHeight="1">
      <c r="A49" s="212" t="s">
        <v>23</v>
      </c>
      <c r="B49" s="213"/>
      <c r="C49" s="213"/>
      <c r="D49" s="213"/>
      <c r="E49" s="214"/>
      <c r="F49" s="10">
        <v>166</v>
      </c>
      <c r="G49" s="79"/>
      <c r="H49" s="83"/>
      <c r="I49" s="84">
        <f t="shared" si="2"/>
        <v>0</v>
      </c>
      <c r="J49" s="79"/>
      <c r="K49" s="83"/>
      <c r="L49" s="84">
        <f t="shared" si="1"/>
        <v>0</v>
      </c>
    </row>
    <row r="50" spans="1:12" ht="41.25" customHeight="1">
      <c r="A50" s="215" t="s">
        <v>404</v>
      </c>
      <c r="B50" s="213"/>
      <c r="C50" s="213"/>
      <c r="D50" s="213"/>
      <c r="E50" s="214"/>
      <c r="F50" s="10">
        <v>167</v>
      </c>
      <c r="G50" s="85">
        <f>SUM(G51:G53)</f>
        <v>-43816</v>
      </c>
      <c r="H50" s="86">
        <f>SUM(H51:H53)</f>
        <v>0</v>
      </c>
      <c r="I50" s="84">
        <f t="shared" si="2"/>
        <v>-43816</v>
      </c>
      <c r="J50" s="85">
        <f>SUM(J51:J53)</f>
        <v>2593584.31</v>
      </c>
      <c r="K50" s="86">
        <f>SUM(K51:K53)</f>
        <v>0</v>
      </c>
      <c r="L50" s="84">
        <f t="shared" si="1"/>
        <v>2593584.31</v>
      </c>
    </row>
    <row r="51" spans="1:12" ht="12.75" customHeight="1">
      <c r="A51" s="212" t="s">
        <v>24</v>
      </c>
      <c r="B51" s="213"/>
      <c r="C51" s="213"/>
      <c r="D51" s="213"/>
      <c r="E51" s="214"/>
      <c r="F51" s="10">
        <v>168</v>
      </c>
      <c r="G51" s="79">
        <v>-43816</v>
      </c>
      <c r="H51" s="83"/>
      <c r="I51" s="84">
        <f t="shared" si="2"/>
        <v>-43816</v>
      </c>
      <c r="J51" s="79">
        <v>2593584.31</v>
      </c>
      <c r="K51" s="83"/>
      <c r="L51" s="84">
        <f t="shared" si="1"/>
        <v>2593584.31</v>
      </c>
    </row>
    <row r="52" spans="1:12" ht="12.75" customHeight="1">
      <c r="A52" s="212" t="s">
        <v>25</v>
      </c>
      <c r="B52" s="213"/>
      <c r="C52" s="213"/>
      <c r="D52" s="213"/>
      <c r="E52" s="214"/>
      <c r="F52" s="10">
        <v>169</v>
      </c>
      <c r="G52" s="79"/>
      <c r="H52" s="83"/>
      <c r="I52" s="84">
        <f t="shared" si="2"/>
        <v>0</v>
      </c>
      <c r="J52" s="79"/>
      <c r="K52" s="83"/>
      <c r="L52" s="84">
        <f t="shared" si="1"/>
        <v>0</v>
      </c>
    </row>
    <row r="53" spans="1:12" ht="12.75" customHeight="1">
      <c r="A53" s="212" t="s">
        <v>26</v>
      </c>
      <c r="B53" s="213"/>
      <c r="C53" s="213"/>
      <c r="D53" s="213"/>
      <c r="E53" s="214"/>
      <c r="F53" s="10">
        <v>170</v>
      </c>
      <c r="G53" s="79"/>
      <c r="H53" s="83"/>
      <c r="I53" s="84">
        <f t="shared" si="2"/>
        <v>0</v>
      </c>
      <c r="J53" s="79"/>
      <c r="K53" s="83"/>
      <c r="L53" s="84">
        <f t="shared" si="1"/>
        <v>0</v>
      </c>
    </row>
    <row r="54" spans="1:12" ht="24" customHeight="1">
      <c r="A54" s="215" t="s">
        <v>405</v>
      </c>
      <c r="B54" s="213"/>
      <c r="C54" s="213"/>
      <c r="D54" s="213"/>
      <c r="E54" s="214"/>
      <c r="F54" s="10">
        <v>171</v>
      </c>
      <c r="G54" s="85">
        <f>SUM(G55:G56)</f>
        <v>0</v>
      </c>
      <c r="H54" s="86">
        <f>SUM(H55:H56)</f>
        <v>3220082.9000000004</v>
      </c>
      <c r="I54" s="84">
        <f t="shared" si="2"/>
        <v>3220082.9000000004</v>
      </c>
      <c r="J54" s="85">
        <f>SUM(J55:J56)</f>
        <v>0</v>
      </c>
      <c r="K54" s="86">
        <f>SUM(K55:K56)</f>
        <v>883490.77</v>
      </c>
      <c r="L54" s="84">
        <f t="shared" si="1"/>
        <v>883490.77</v>
      </c>
    </row>
    <row r="55" spans="1:12" ht="12.75" customHeight="1">
      <c r="A55" s="212" t="s">
        <v>27</v>
      </c>
      <c r="B55" s="213"/>
      <c r="C55" s="213"/>
      <c r="D55" s="213"/>
      <c r="E55" s="214"/>
      <c r="F55" s="10">
        <v>172</v>
      </c>
      <c r="G55" s="79"/>
      <c r="H55" s="83">
        <v>1060457.47</v>
      </c>
      <c r="I55" s="84">
        <f t="shared" si="2"/>
        <v>1060457.47</v>
      </c>
      <c r="J55" s="79"/>
      <c r="K55" s="83">
        <v>880000</v>
      </c>
      <c r="L55" s="84">
        <f t="shared" si="1"/>
        <v>880000</v>
      </c>
    </row>
    <row r="56" spans="1:12" ht="12.75" customHeight="1">
      <c r="A56" s="212" t="s">
        <v>28</v>
      </c>
      <c r="B56" s="213"/>
      <c r="C56" s="213"/>
      <c r="D56" s="213"/>
      <c r="E56" s="214"/>
      <c r="F56" s="10">
        <v>173</v>
      </c>
      <c r="G56" s="79"/>
      <c r="H56" s="83">
        <v>2159625.43</v>
      </c>
      <c r="I56" s="84">
        <f t="shared" si="2"/>
        <v>2159625.43</v>
      </c>
      <c r="J56" s="79"/>
      <c r="K56" s="83">
        <v>3490.77</v>
      </c>
      <c r="L56" s="84">
        <f t="shared" si="1"/>
        <v>3490.77</v>
      </c>
    </row>
    <row r="57" spans="1:12" ht="24.75" customHeight="1">
      <c r="A57" s="215" t="s">
        <v>108</v>
      </c>
      <c r="B57" s="213"/>
      <c r="C57" s="213"/>
      <c r="D57" s="213"/>
      <c r="E57" s="214"/>
      <c r="F57" s="10">
        <v>174</v>
      </c>
      <c r="G57" s="85">
        <f>G58+G62</f>
        <v>-55545902.510000005</v>
      </c>
      <c r="H57" s="86">
        <f>H58+H62</f>
        <v>-558849954.53</v>
      </c>
      <c r="I57" s="84">
        <f t="shared" si="2"/>
        <v>-614395857.04</v>
      </c>
      <c r="J57" s="85">
        <f>J58+J62</f>
        <v>-53611837.760000005</v>
      </c>
      <c r="K57" s="86">
        <f>K58+K62</f>
        <v>-497760592.53000003</v>
      </c>
      <c r="L57" s="84">
        <f t="shared" si="1"/>
        <v>-551372430.2900001</v>
      </c>
    </row>
    <row r="58" spans="1:12" ht="12.75" customHeight="1">
      <c r="A58" s="212" t="s">
        <v>109</v>
      </c>
      <c r="B58" s="213"/>
      <c r="C58" s="213"/>
      <c r="D58" s="213"/>
      <c r="E58" s="214"/>
      <c r="F58" s="10">
        <v>175</v>
      </c>
      <c r="G58" s="85">
        <f>SUM(G59:G61)</f>
        <v>-21359366.42</v>
      </c>
      <c r="H58" s="86">
        <f>SUM(H59:H61)</f>
        <v>-152475664.93</v>
      </c>
      <c r="I58" s="84">
        <f t="shared" si="2"/>
        <v>-173835031.35000002</v>
      </c>
      <c r="J58" s="85">
        <f>SUM(J59:J61)</f>
        <v>-15897573.89</v>
      </c>
      <c r="K58" s="86">
        <f>SUM(K59:K61)</f>
        <v>-126919509.42999999</v>
      </c>
      <c r="L58" s="84">
        <f t="shared" si="1"/>
        <v>-142817083.32</v>
      </c>
    </row>
    <row r="59" spans="1:12" ht="12.75" customHeight="1">
      <c r="A59" s="212" t="s">
        <v>29</v>
      </c>
      <c r="B59" s="213"/>
      <c r="C59" s="213"/>
      <c r="D59" s="213"/>
      <c r="E59" s="214"/>
      <c r="F59" s="10">
        <v>176</v>
      </c>
      <c r="G59" s="79">
        <v>-13969302.22</v>
      </c>
      <c r="H59" s="83">
        <v>-73213489.94</v>
      </c>
      <c r="I59" s="84">
        <f t="shared" si="2"/>
        <v>-87182792.16</v>
      </c>
      <c r="J59" s="79">
        <v>-12350447.14</v>
      </c>
      <c r="K59" s="83">
        <v>-74592654.43</v>
      </c>
      <c r="L59" s="84">
        <f t="shared" si="1"/>
        <v>-86943101.57000001</v>
      </c>
    </row>
    <row r="60" spans="1:12" ht="12.75" customHeight="1">
      <c r="A60" s="212" t="s">
        <v>30</v>
      </c>
      <c r="B60" s="213"/>
      <c r="C60" s="213"/>
      <c r="D60" s="213"/>
      <c r="E60" s="214"/>
      <c r="F60" s="10">
        <v>177</v>
      </c>
      <c r="G60" s="79">
        <v>-7390064.2</v>
      </c>
      <c r="H60" s="83">
        <v>-74235622.62</v>
      </c>
      <c r="I60" s="84">
        <f t="shared" si="2"/>
        <v>-81625686.82000001</v>
      </c>
      <c r="J60" s="79">
        <v>-3547126.75</v>
      </c>
      <c r="K60" s="83">
        <v>-54518950.76</v>
      </c>
      <c r="L60" s="84">
        <f t="shared" si="1"/>
        <v>-58066077.51</v>
      </c>
    </row>
    <row r="61" spans="1:12" ht="12.75" customHeight="1">
      <c r="A61" s="212" t="s">
        <v>31</v>
      </c>
      <c r="B61" s="213"/>
      <c r="C61" s="213"/>
      <c r="D61" s="213"/>
      <c r="E61" s="214"/>
      <c r="F61" s="10">
        <v>178</v>
      </c>
      <c r="G61" s="79"/>
      <c r="H61" s="83">
        <v>-5026552.37</v>
      </c>
      <c r="I61" s="84">
        <f t="shared" si="2"/>
        <v>-5026552.37</v>
      </c>
      <c r="J61" s="79"/>
      <c r="K61" s="83">
        <v>2192095.76</v>
      </c>
      <c r="L61" s="84">
        <f t="shared" si="1"/>
        <v>2192095.76</v>
      </c>
    </row>
    <row r="62" spans="1:12" ht="18" customHeight="1">
      <c r="A62" s="212" t="s">
        <v>110</v>
      </c>
      <c r="B62" s="213"/>
      <c r="C62" s="213"/>
      <c r="D62" s="213"/>
      <c r="E62" s="214"/>
      <c r="F62" s="10">
        <v>179</v>
      </c>
      <c r="G62" s="85">
        <f>SUM(G63:G65)</f>
        <v>-34186536.09</v>
      </c>
      <c r="H62" s="86">
        <f>SUM(H63:H65)</f>
        <v>-406374289.6</v>
      </c>
      <c r="I62" s="84">
        <f t="shared" si="2"/>
        <v>-440560825.69000006</v>
      </c>
      <c r="J62" s="85">
        <f>SUM(J63:J65)</f>
        <v>-37714263.870000005</v>
      </c>
      <c r="K62" s="86">
        <f>SUM(K63:K65)</f>
        <v>-370841083.1</v>
      </c>
      <c r="L62" s="84">
        <f t="shared" si="1"/>
        <v>-408555346.97</v>
      </c>
    </row>
    <row r="63" spans="1:12" ht="12.75" customHeight="1">
      <c r="A63" s="212" t="s">
        <v>32</v>
      </c>
      <c r="B63" s="213"/>
      <c r="C63" s="213"/>
      <c r="D63" s="213"/>
      <c r="E63" s="214"/>
      <c r="F63" s="10">
        <v>180</v>
      </c>
      <c r="G63" s="79">
        <v>-1064586.21</v>
      </c>
      <c r="H63" s="83">
        <v>-27762017.87</v>
      </c>
      <c r="I63" s="84">
        <f t="shared" si="2"/>
        <v>-28826604.080000002</v>
      </c>
      <c r="J63" s="79">
        <v>-944432.85</v>
      </c>
      <c r="K63" s="83">
        <v>-26768762.48</v>
      </c>
      <c r="L63" s="84">
        <f t="shared" si="1"/>
        <v>-27713195.330000002</v>
      </c>
    </row>
    <row r="64" spans="1:12" ht="12.75" customHeight="1">
      <c r="A64" s="212" t="s">
        <v>47</v>
      </c>
      <c r="B64" s="213"/>
      <c r="C64" s="213"/>
      <c r="D64" s="213"/>
      <c r="E64" s="214"/>
      <c r="F64" s="10">
        <v>181</v>
      </c>
      <c r="G64" s="79">
        <v>-21178712.07</v>
      </c>
      <c r="H64" s="83">
        <v>-194228267.58</v>
      </c>
      <c r="I64" s="84">
        <f t="shared" si="2"/>
        <v>-215406979.65</v>
      </c>
      <c r="J64" s="79">
        <v>-21908456.1</v>
      </c>
      <c r="K64" s="83">
        <v>-188739702.27</v>
      </c>
      <c r="L64" s="84">
        <f t="shared" si="1"/>
        <v>-210648158.37</v>
      </c>
    </row>
    <row r="65" spans="1:12" ht="12.75" customHeight="1">
      <c r="A65" s="212" t="s">
        <v>48</v>
      </c>
      <c r="B65" s="213"/>
      <c r="C65" s="213"/>
      <c r="D65" s="213"/>
      <c r="E65" s="214"/>
      <c r="F65" s="10">
        <v>182</v>
      </c>
      <c r="G65" s="79">
        <v>-11943237.81</v>
      </c>
      <c r="H65" s="83">
        <v>-184384004.15</v>
      </c>
      <c r="I65" s="84">
        <f t="shared" si="2"/>
        <v>-196327241.96</v>
      </c>
      <c r="J65" s="79">
        <v>-14861374.92</v>
      </c>
      <c r="K65" s="83">
        <v>-155332618.35</v>
      </c>
      <c r="L65" s="84">
        <f t="shared" si="1"/>
        <v>-170193993.26999998</v>
      </c>
    </row>
    <row r="66" spans="1:12" ht="12.75" customHeight="1">
      <c r="A66" s="215" t="s">
        <v>111</v>
      </c>
      <c r="B66" s="213"/>
      <c r="C66" s="213"/>
      <c r="D66" s="213"/>
      <c r="E66" s="214"/>
      <c r="F66" s="10">
        <v>183</v>
      </c>
      <c r="G66" s="85">
        <f>SUM(G67:G73)</f>
        <v>-13872596.49</v>
      </c>
      <c r="H66" s="86">
        <f>SUM(H67:H73)</f>
        <v>-28845250.35</v>
      </c>
      <c r="I66" s="84">
        <f t="shared" si="2"/>
        <v>-42717846.84</v>
      </c>
      <c r="J66" s="85">
        <f>SUM(J67:J73)</f>
        <v>-2292211.58</v>
      </c>
      <c r="K66" s="86">
        <f>SUM(K67:K73)</f>
        <v>-39527905.480000004</v>
      </c>
      <c r="L66" s="84">
        <f t="shared" si="1"/>
        <v>-41820117.06</v>
      </c>
    </row>
    <row r="67" spans="1:12" ht="24.75" customHeight="1">
      <c r="A67" s="212" t="s">
        <v>406</v>
      </c>
      <c r="B67" s="213"/>
      <c r="C67" s="213"/>
      <c r="D67" s="213"/>
      <c r="E67" s="214"/>
      <c r="F67" s="10">
        <v>184</v>
      </c>
      <c r="G67" s="79"/>
      <c r="H67" s="83">
        <v>-795600.54</v>
      </c>
      <c r="I67" s="84">
        <f t="shared" si="2"/>
        <v>-795600.54</v>
      </c>
      <c r="J67" s="79"/>
      <c r="K67" s="83">
        <v>-251746.27</v>
      </c>
      <c r="L67" s="84">
        <f t="shared" si="1"/>
        <v>-251746.27</v>
      </c>
    </row>
    <row r="68" spans="1:12" ht="12.75" customHeight="1">
      <c r="A68" s="212" t="s">
        <v>49</v>
      </c>
      <c r="B68" s="213"/>
      <c r="C68" s="213"/>
      <c r="D68" s="213"/>
      <c r="E68" s="214"/>
      <c r="F68" s="10">
        <v>185</v>
      </c>
      <c r="G68" s="79">
        <v>-7557.5</v>
      </c>
      <c r="H68" s="83">
        <v>-70</v>
      </c>
      <c r="I68" s="84">
        <f t="shared" si="2"/>
        <v>-7627.5</v>
      </c>
      <c r="J68" s="79"/>
      <c r="K68" s="83">
        <v>-1285.72</v>
      </c>
      <c r="L68" s="84">
        <f t="shared" si="1"/>
        <v>-1285.72</v>
      </c>
    </row>
    <row r="69" spans="1:12" ht="12.75" customHeight="1">
      <c r="A69" s="212" t="s">
        <v>205</v>
      </c>
      <c r="B69" s="213"/>
      <c r="C69" s="213"/>
      <c r="D69" s="213"/>
      <c r="E69" s="214"/>
      <c r="F69" s="10">
        <v>186</v>
      </c>
      <c r="G69" s="79"/>
      <c r="H69" s="83"/>
      <c r="I69" s="84">
        <f t="shared" si="2"/>
        <v>0</v>
      </c>
      <c r="J69" s="79"/>
      <c r="K69" s="83">
        <v>-1483200</v>
      </c>
      <c r="L69" s="84">
        <f t="shared" si="1"/>
        <v>-1483200</v>
      </c>
    </row>
    <row r="70" spans="1:12" ht="16.5" customHeight="1">
      <c r="A70" s="212" t="s">
        <v>251</v>
      </c>
      <c r="B70" s="213"/>
      <c r="C70" s="213"/>
      <c r="D70" s="213"/>
      <c r="E70" s="214"/>
      <c r="F70" s="10">
        <v>187</v>
      </c>
      <c r="G70" s="79">
        <v>-614</v>
      </c>
      <c r="H70" s="83">
        <v>-4848305</v>
      </c>
      <c r="I70" s="84">
        <f t="shared" si="2"/>
        <v>-4848919</v>
      </c>
      <c r="J70" s="79"/>
      <c r="K70" s="83">
        <v>-2108726.11</v>
      </c>
      <c r="L70" s="84">
        <f t="shared" si="1"/>
        <v>-2108726.11</v>
      </c>
    </row>
    <row r="71" spans="1:12" ht="16.5" customHeight="1">
      <c r="A71" s="212" t="s">
        <v>252</v>
      </c>
      <c r="B71" s="213"/>
      <c r="C71" s="213"/>
      <c r="D71" s="213"/>
      <c r="E71" s="214"/>
      <c r="F71" s="10">
        <v>188</v>
      </c>
      <c r="G71" s="79">
        <v>-623585</v>
      </c>
      <c r="H71" s="83">
        <v>-1932229.22</v>
      </c>
      <c r="I71" s="84">
        <f aca="true" t="shared" si="3" ref="I71:I99">G71+H71</f>
        <v>-2555814.2199999997</v>
      </c>
      <c r="J71" s="79">
        <v>-448365.25</v>
      </c>
      <c r="K71" s="83">
        <v>-472270.55</v>
      </c>
      <c r="L71" s="84">
        <f t="shared" si="1"/>
        <v>-920635.8</v>
      </c>
    </row>
    <row r="72" spans="1:12" ht="12.75" customHeight="1">
      <c r="A72" s="212" t="s">
        <v>254</v>
      </c>
      <c r="B72" s="213"/>
      <c r="C72" s="213"/>
      <c r="D72" s="213"/>
      <c r="E72" s="214"/>
      <c r="F72" s="10">
        <v>189</v>
      </c>
      <c r="G72" s="79">
        <v>-12827928.3</v>
      </c>
      <c r="H72" s="83">
        <v>-5011766.6</v>
      </c>
      <c r="I72" s="84">
        <f t="shared" si="3"/>
        <v>-17839694.9</v>
      </c>
      <c r="J72" s="79">
        <v>-1579269.61</v>
      </c>
      <c r="K72" s="83">
        <v>-9401600.3</v>
      </c>
      <c r="L72" s="84">
        <f aca="true" t="shared" si="4" ref="L72:L99">J72+K72</f>
        <v>-10980869.91</v>
      </c>
    </row>
    <row r="73" spans="1:12" ht="12.75" customHeight="1">
      <c r="A73" s="212" t="s">
        <v>253</v>
      </c>
      <c r="B73" s="213"/>
      <c r="C73" s="213"/>
      <c r="D73" s="213"/>
      <c r="E73" s="214"/>
      <c r="F73" s="10">
        <v>190</v>
      </c>
      <c r="G73" s="79">
        <v>-412911.69</v>
      </c>
      <c r="H73" s="83">
        <v>-16257278.99</v>
      </c>
      <c r="I73" s="84">
        <f t="shared" si="3"/>
        <v>-16670190.68</v>
      </c>
      <c r="J73" s="79">
        <v>-264576.72</v>
      </c>
      <c r="K73" s="83">
        <v>-25809076.53</v>
      </c>
      <c r="L73" s="84">
        <f t="shared" si="4"/>
        <v>-26073653.25</v>
      </c>
    </row>
    <row r="74" spans="1:12" ht="16.5" customHeight="1">
      <c r="A74" s="215" t="s">
        <v>112</v>
      </c>
      <c r="B74" s="213"/>
      <c r="C74" s="213"/>
      <c r="D74" s="213"/>
      <c r="E74" s="214"/>
      <c r="F74" s="10">
        <v>191</v>
      </c>
      <c r="G74" s="85">
        <f>SUM(G75:G76)</f>
        <v>-3624546</v>
      </c>
      <c r="H74" s="86">
        <f>SUM(H75:H76)</f>
        <v>-39196963.6</v>
      </c>
      <c r="I74" s="84">
        <f t="shared" si="3"/>
        <v>-42821509.6</v>
      </c>
      <c r="J74" s="85">
        <f>SUM(J75:J76)</f>
        <v>-28569.48</v>
      </c>
      <c r="K74" s="86">
        <f>SUM(K75:K76)</f>
        <v>-41459371.08</v>
      </c>
      <c r="L74" s="84">
        <f t="shared" si="4"/>
        <v>-41487940.559999995</v>
      </c>
    </row>
    <row r="75" spans="1:12" ht="12.75" customHeight="1">
      <c r="A75" s="212" t="s">
        <v>50</v>
      </c>
      <c r="B75" s="213"/>
      <c r="C75" s="213"/>
      <c r="D75" s="213"/>
      <c r="E75" s="214"/>
      <c r="F75" s="10">
        <v>192</v>
      </c>
      <c r="G75" s="79"/>
      <c r="H75" s="83">
        <v>-1046052.46</v>
      </c>
      <c r="I75" s="84">
        <f t="shared" si="3"/>
        <v>-1046052.46</v>
      </c>
      <c r="J75" s="79"/>
      <c r="K75" s="83">
        <v>-2436246.75</v>
      </c>
      <c r="L75" s="84">
        <f t="shared" si="4"/>
        <v>-2436246.75</v>
      </c>
    </row>
    <row r="76" spans="1:12" ht="12.75" customHeight="1">
      <c r="A76" s="212" t="s">
        <v>51</v>
      </c>
      <c r="B76" s="213"/>
      <c r="C76" s="213"/>
      <c r="D76" s="213"/>
      <c r="E76" s="214"/>
      <c r="F76" s="10">
        <v>193</v>
      </c>
      <c r="G76" s="79">
        <v>-3624546</v>
      </c>
      <c r="H76" s="90">
        <v>-38150911.14</v>
      </c>
      <c r="I76" s="84">
        <f t="shared" si="3"/>
        <v>-41775457.14</v>
      </c>
      <c r="J76" s="79">
        <v>-28569.48</v>
      </c>
      <c r="K76" s="83">
        <v>-39023124.33</v>
      </c>
      <c r="L76" s="84">
        <f t="shared" si="4"/>
        <v>-39051693.809999995</v>
      </c>
    </row>
    <row r="77" spans="1:12" ht="12.75" customHeight="1">
      <c r="A77" s="215" t="s">
        <v>59</v>
      </c>
      <c r="B77" s="213"/>
      <c r="C77" s="213"/>
      <c r="D77" s="213"/>
      <c r="E77" s="214"/>
      <c r="F77" s="10">
        <v>194</v>
      </c>
      <c r="G77" s="79">
        <v>-66500.73</v>
      </c>
      <c r="H77" s="90">
        <v>-117868052.97</v>
      </c>
      <c r="I77" s="84">
        <f t="shared" si="3"/>
        <v>-117934553.7</v>
      </c>
      <c r="J77" s="79"/>
      <c r="K77" s="83">
        <v>-81485127.75</v>
      </c>
      <c r="L77" s="84">
        <f t="shared" si="4"/>
        <v>-81485127.75</v>
      </c>
    </row>
    <row r="78" spans="1:12" ht="43.5" customHeight="1">
      <c r="A78" s="215" t="s">
        <v>356</v>
      </c>
      <c r="B78" s="213"/>
      <c r="C78" s="213"/>
      <c r="D78" s="213"/>
      <c r="E78" s="214"/>
      <c r="F78" s="10">
        <v>195</v>
      </c>
      <c r="G78" s="85">
        <f>G7+G16+G30+G31+G32+G33+G42+G50+G54+G57+G66+G74+G77</f>
        <v>4407748.980000002</v>
      </c>
      <c r="H78" s="91">
        <f>H7+H16+H30+H31+H32+H33+H42+H50+H54+H57+H66+H74+H77</f>
        <v>68048594.54000005</v>
      </c>
      <c r="I78" s="84">
        <f t="shared" si="3"/>
        <v>72456343.52000006</v>
      </c>
      <c r="J78" s="85">
        <f>J7+J16+J30+J31+J32+J33+J42+J50+J54+J57+J66+J74+J77</f>
        <v>5136370.96000001</v>
      </c>
      <c r="K78" s="86">
        <f>K7+K16+K30+K31+K32+K33+K42+K50+K54+K57+K66+K74+K77</f>
        <v>71240702.73000014</v>
      </c>
      <c r="L78" s="84">
        <f t="shared" si="4"/>
        <v>76377073.69000015</v>
      </c>
    </row>
    <row r="79" spans="1:12" ht="12.75" customHeight="1">
      <c r="A79" s="215" t="s">
        <v>113</v>
      </c>
      <c r="B79" s="213"/>
      <c r="C79" s="213"/>
      <c r="D79" s="213"/>
      <c r="E79" s="214"/>
      <c r="F79" s="10">
        <v>196</v>
      </c>
      <c r="G79" s="85">
        <f>SUM(G80:G81)</f>
        <v>-490768</v>
      </c>
      <c r="H79" s="91">
        <f>SUM(H80:H81)</f>
        <v>-14905278.91</v>
      </c>
      <c r="I79" s="84">
        <f t="shared" si="3"/>
        <v>-15396046.91</v>
      </c>
      <c r="J79" s="85">
        <f>SUM(J80:J81)</f>
        <v>-611594.37</v>
      </c>
      <c r="K79" s="86">
        <f>SUM(K80:K81)</f>
        <v>-15878305.67</v>
      </c>
      <c r="L79" s="84">
        <f t="shared" si="4"/>
        <v>-16489900.04</v>
      </c>
    </row>
    <row r="80" spans="1:12" ht="12.75" customHeight="1">
      <c r="A80" s="212" t="s">
        <v>52</v>
      </c>
      <c r="B80" s="213"/>
      <c r="C80" s="213"/>
      <c r="D80" s="213"/>
      <c r="E80" s="214"/>
      <c r="F80" s="10">
        <v>197</v>
      </c>
      <c r="G80" s="79">
        <v>-490768</v>
      </c>
      <c r="H80" s="90">
        <v>-14905278.91</v>
      </c>
      <c r="I80" s="84">
        <f t="shared" si="3"/>
        <v>-15396046.91</v>
      </c>
      <c r="J80" s="79">
        <v>-611594.37</v>
      </c>
      <c r="K80" s="83">
        <v>-15878305.67</v>
      </c>
      <c r="L80" s="84">
        <f t="shared" si="4"/>
        <v>-16489900.04</v>
      </c>
    </row>
    <row r="81" spans="1:12" ht="12.75" customHeight="1">
      <c r="A81" s="212" t="s">
        <v>53</v>
      </c>
      <c r="B81" s="213"/>
      <c r="C81" s="213"/>
      <c r="D81" s="213"/>
      <c r="E81" s="214"/>
      <c r="F81" s="10">
        <v>198</v>
      </c>
      <c r="G81" s="79"/>
      <c r="H81" s="90"/>
      <c r="I81" s="84">
        <f t="shared" si="3"/>
        <v>0</v>
      </c>
      <c r="J81" s="79"/>
      <c r="K81" s="83"/>
      <c r="L81" s="84">
        <f t="shared" si="4"/>
        <v>0</v>
      </c>
    </row>
    <row r="82" spans="1:12" ht="24" customHeight="1">
      <c r="A82" s="215" t="s">
        <v>207</v>
      </c>
      <c r="B82" s="213"/>
      <c r="C82" s="213"/>
      <c r="D82" s="213"/>
      <c r="E82" s="214"/>
      <c r="F82" s="10">
        <v>199</v>
      </c>
      <c r="G82" s="85">
        <f>G78+G79</f>
        <v>3916980.9800000023</v>
      </c>
      <c r="H82" s="91">
        <f>H78+H79</f>
        <v>53143315.630000055</v>
      </c>
      <c r="I82" s="84">
        <f t="shared" si="3"/>
        <v>57060296.61000006</v>
      </c>
      <c r="J82" s="85">
        <f>J78+J79</f>
        <v>4524776.59000001</v>
      </c>
      <c r="K82" s="86">
        <f>K78+K79</f>
        <v>55362397.06000014</v>
      </c>
      <c r="L82" s="84">
        <f>J82+K82</f>
        <v>59887173.65000015</v>
      </c>
    </row>
    <row r="83" spans="1:12" ht="12.75" customHeight="1">
      <c r="A83" s="215" t="s">
        <v>255</v>
      </c>
      <c r="B83" s="216"/>
      <c r="C83" s="216"/>
      <c r="D83" s="216"/>
      <c r="E83" s="217"/>
      <c r="F83" s="10">
        <v>200</v>
      </c>
      <c r="G83" s="79">
        <v>3593161.98</v>
      </c>
      <c r="H83" s="90">
        <v>50659045</v>
      </c>
      <c r="I83" s="84">
        <f t="shared" si="3"/>
        <v>54252206.98</v>
      </c>
      <c r="J83" s="79">
        <v>4271048.8</v>
      </c>
      <c r="K83" s="83">
        <v>52911365.8</v>
      </c>
      <c r="L83" s="84">
        <f t="shared" si="4"/>
        <v>57182414.599999994</v>
      </c>
    </row>
    <row r="84" spans="1:12" ht="12.75" customHeight="1">
      <c r="A84" s="215" t="s">
        <v>256</v>
      </c>
      <c r="B84" s="216"/>
      <c r="C84" s="216"/>
      <c r="D84" s="216"/>
      <c r="E84" s="217"/>
      <c r="F84" s="10">
        <v>201</v>
      </c>
      <c r="G84" s="79">
        <v>323819</v>
      </c>
      <c r="H84" s="90">
        <v>2484270</v>
      </c>
      <c r="I84" s="84">
        <f t="shared" si="3"/>
        <v>2808089</v>
      </c>
      <c r="J84" s="79">
        <v>253727.79</v>
      </c>
      <c r="K84" s="83">
        <v>2451031.37</v>
      </c>
      <c r="L84" s="84">
        <f t="shared" si="4"/>
        <v>2704759.16</v>
      </c>
    </row>
    <row r="85" spans="1:12" ht="12.75" customHeight="1">
      <c r="A85" s="215" t="s">
        <v>261</v>
      </c>
      <c r="B85" s="216"/>
      <c r="C85" s="216"/>
      <c r="D85" s="216"/>
      <c r="E85" s="216"/>
      <c r="F85" s="10">
        <v>202</v>
      </c>
      <c r="G85" s="79">
        <f>G7+G16+G30+G31+G32</f>
        <v>245332129.04999998</v>
      </c>
      <c r="H85" s="90">
        <f>H7+H16+H30+H31+H32</f>
        <v>1573906634.3000002</v>
      </c>
      <c r="I85" s="92">
        <f t="shared" si="3"/>
        <v>1819238763.3500001</v>
      </c>
      <c r="J85" s="90">
        <f>J7+J16+J30+J31+J32</f>
        <v>245286226.63000003</v>
      </c>
      <c r="K85" s="90">
        <f>K7+K16+K30+K31+K32</f>
        <v>1426435061.8000002</v>
      </c>
      <c r="L85" s="92">
        <f t="shared" si="4"/>
        <v>1671721288.4300003</v>
      </c>
    </row>
    <row r="86" spans="1:12" ht="12.75" customHeight="1">
      <c r="A86" s="215" t="s">
        <v>262</v>
      </c>
      <c r="B86" s="216"/>
      <c r="C86" s="216"/>
      <c r="D86" s="216"/>
      <c r="E86" s="216"/>
      <c r="F86" s="10">
        <v>203</v>
      </c>
      <c r="G86" s="93">
        <f>G33+G42+G50+G54+G57+G66+G74+G77+G79</f>
        <v>-241415148.06999996</v>
      </c>
      <c r="H86" s="83">
        <f>H33+H42+H50+H54+H57+H66+H74+H77+H79</f>
        <v>-1520763318.67</v>
      </c>
      <c r="I86" s="92">
        <f t="shared" si="3"/>
        <v>-1762178466.74</v>
      </c>
      <c r="J86" s="93">
        <f>J33+J42+J50+J54+J57+J66+J74+J77+J79</f>
        <v>-240761450.04000002</v>
      </c>
      <c r="K86" s="83">
        <f>K33+K42+K50+K54+K57+K66+K74+K77+K79</f>
        <v>-1371072664.74</v>
      </c>
      <c r="L86" s="92">
        <f t="shared" si="4"/>
        <v>-1611834114.78</v>
      </c>
    </row>
    <row r="87" spans="1:12" ht="12.75" customHeight="1">
      <c r="A87" s="215" t="s">
        <v>208</v>
      </c>
      <c r="B87" s="213"/>
      <c r="C87" s="213"/>
      <c r="D87" s="213"/>
      <c r="E87" s="213"/>
      <c r="F87" s="10">
        <v>204</v>
      </c>
      <c r="G87" s="85">
        <f>SUM(G88:G94)-G95</f>
        <v>-12394861</v>
      </c>
      <c r="H87" s="86">
        <f>SUM(H88:H94)-H95</f>
        <v>9097447</v>
      </c>
      <c r="I87" s="84">
        <f t="shared" si="3"/>
        <v>-3297414</v>
      </c>
      <c r="J87" s="85">
        <f>SUM(J88:J94)-J95</f>
        <v>-3090301</v>
      </c>
      <c r="K87" s="86">
        <f>SUM(K88:K94)-K95</f>
        <v>-22036457</v>
      </c>
      <c r="L87" s="84">
        <f t="shared" si="4"/>
        <v>-25126758</v>
      </c>
    </row>
    <row r="88" spans="1:12" ht="23.25" customHeight="1">
      <c r="A88" s="212" t="s">
        <v>263</v>
      </c>
      <c r="B88" s="213"/>
      <c r="C88" s="213"/>
      <c r="D88" s="213"/>
      <c r="E88" s="213"/>
      <c r="F88" s="10">
        <v>205</v>
      </c>
      <c r="G88" s="79"/>
      <c r="H88" s="83">
        <v>-18074</v>
      </c>
      <c r="I88" s="84">
        <f t="shared" si="3"/>
        <v>-18074</v>
      </c>
      <c r="J88" s="79"/>
      <c r="K88" s="83">
        <v>-17581</v>
      </c>
      <c r="L88" s="84">
        <f>J88+K88</f>
        <v>-17581</v>
      </c>
    </row>
    <row r="89" spans="1:12" ht="26.25" customHeight="1">
      <c r="A89" s="212" t="s">
        <v>408</v>
      </c>
      <c r="B89" s="213"/>
      <c r="C89" s="213"/>
      <c r="D89" s="213"/>
      <c r="E89" s="213"/>
      <c r="F89" s="10">
        <v>206</v>
      </c>
      <c r="G89" s="79">
        <v>-12394861</v>
      </c>
      <c r="H89" s="83">
        <v>9685768</v>
      </c>
      <c r="I89" s="84">
        <f t="shared" si="3"/>
        <v>-2709093</v>
      </c>
      <c r="J89" s="79">
        <v>-3090301</v>
      </c>
      <c r="K89" s="83">
        <v>-18576900</v>
      </c>
      <c r="L89" s="84">
        <f aca="true" t="shared" si="5" ref="L89:L95">J89+K89</f>
        <v>-21667201</v>
      </c>
    </row>
    <row r="90" spans="1:12" ht="25.5" customHeight="1">
      <c r="A90" s="212" t="s">
        <v>409</v>
      </c>
      <c r="B90" s="213"/>
      <c r="C90" s="213"/>
      <c r="D90" s="213"/>
      <c r="E90" s="213"/>
      <c r="F90" s="10">
        <v>207</v>
      </c>
      <c r="G90" s="79"/>
      <c r="H90" s="83">
        <v>-570247</v>
      </c>
      <c r="I90" s="84">
        <f t="shared" si="3"/>
        <v>-570247</v>
      </c>
      <c r="J90" s="79"/>
      <c r="K90" s="83">
        <v>-3441976</v>
      </c>
      <c r="L90" s="84">
        <f t="shared" si="5"/>
        <v>-3441976</v>
      </c>
    </row>
    <row r="91" spans="1:12" ht="23.25" customHeight="1">
      <c r="A91" s="212" t="s">
        <v>410</v>
      </c>
      <c r="B91" s="213"/>
      <c r="C91" s="213"/>
      <c r="D91" s="213"/>
      <c r="E91" s="213"/>
      <c r="F91" s="10">
        <v>208</v>
      </c>
      <c r="G91" s="79"/>
      <c r="H91" s="83"/>
      <c r="I91" s="84">
        <f t="shared" si="3"/>
        <v>0</v>
      </c>
      <c r="J91" s="79"/>
      <c r="K91" s="83"/>
      <c r="L91" s="84">
        <f t="shared" si="5"/>
        <v>0</v>
      </c>
    </row>
    <row r="92" spans="1:12" ht="12.75" customHeight="1">
      <c r="A92" s="212" t="s">
        <v>264</v>
      </c>
      <c r="B92" s="213"/>
      <c r="C92" s="213"/>
      <c r="D92" s="213"/>
      <c r="E92" s="213"/>
      <c r="F92" s="10">
        <v>209</v>
      </c>
      <c r="G92" s="79"/>
      <c r="H92" s="83"/>
      <c r="I92" s="84">
        <f t="shared" si="3"/>
        <v>0</v>
      </c>
      <c r="J92" s="79"/>
      <c r="K92" s="83"/>
      <c r="L92" s="84">
        <f t="shared" si="5"/>
        <v>0</v>
      </c>
    </row>
    <row r="93" spans="1:12" ht="24" customHeight="1">
      <c r="A93" s="212" t="s">
        <v>265</v>
      </c>
      <c r="B93" s="213"/>
      <c r="C93" s="213"/>
      <c r="D93" s="213"/>
      <c r="E93" s="213"/>
      <c r="F93" s="10">
        <v>210</v>
      </c>
      <c r="G93" s="79"/>
      <c r="H93" s="83"/>
      <c r="I93" s="84">
        <f t="shared" si="3"/>
        <v>0</v>
      </c>
      <c r="J93" s="79"/>
      <c r="K93" s="83"/>
      <c r="L93" s="84">
        <f t="shared" si="5"/>
        <v>0</v>
      </c>
    </row>
    <row r="94" spans="1:12" ht="12.75" customHeight="1">
      <c r="A94" s="212" t="s">
        <v>266</v>
      </c>
      <c r="B94" s="213"/>
      <c r="C94" s="213"/>
      <c r="D94" s="213"/>
      <c r="E94" s="213"/>
      <c r="F94" s="10">
        <v>211</v>
      </c>
      <c r="G94" s="79"/>
      <c r="H94" s="83"/>
      <c r="I94" s="84">
        <f t="shared" si="3"/>
        <v>0</v>
      </c>
      <c r="J94" s="79"/>
      <c r="K94" s="83"/>
      <c r="L94" s="84">
        <f t="shared" si="5"/>
        <v>0</v>
      </c>
    </row>
    <row r="95" spans="1:12" ht="12.75" customHeight="1">
      <c r="A95" s="212" t="s">
        <v>267</v>
      </c>
      <c r="B95" s="213"/>
      <c r="C95" s="213"/>
      <c r="D95" s="213"/>
      <c r="E95" s="213"/>
      <c r="F95" s="10">
        <v>212</v>
      </c>
      <c r="G95" s="79"/>
      <c r="H95" s="83"/>
      <c r="I95" s="84">
        <f t="shared" si="3"/>
        <v>0</v>
      </c>
      <c r="J95" s="79"/>
      <c r="K95" s="83"/>
      <c r="L95" s="84">
        <f t="shared" si="5"/>
        <v>0</v>
      </c>
    </row>
    <row r="96" spans="1:12" ht="12.75" customHeight="1">
      <c r="A96" s="215" t="s">
        <v>206</v>
      </c>
      <c r="B96" s="213"/>
      <c r="C96" s="213"/>
      <c r="D96" s="213"/>
      <c r="E96" s="213"/>
      <c r="F96" s="10">
        <v>213</v>
      </c>
      <c r="G96" s="85">
        <f>G82+G87</f>
        <v>-8477880.019999998</v>
      </c>
      <c r="H96" s="86">
        <f>H82+H87</f>
        <v>62240762.630000055</v>
      </c>
      <c r="I96" s="84">
        <f t="shared" si="3"/>
        <v>53762882.61000006</v>
      </c>
      <c r="J96" s="85">
        <f>J82+J87</f>
        <v>1434475.59000001</v>
      </c>
      <c r="K96" s="86">
        <f>K82+K87</f>
        <v>33325940.060000136</v>
      </c>
      <c r="L96" s="84">
        <f t="shared" si="4"/>
        <v>34760415.65000015</v>
      </c>
    </row>
    <row r="97" spans="1:12" ht="12.75" customHeight="1">
      <c r="A97" s="215" t="s">
        <v>255</v>
      </c>
      <c r="B97" s="216"/>
      <c r="C97" s="216"/>
      <c r="D97" s="216"/>
      <c r="E97" s="217"/>
      <c r="F97" s="10">
        <v>214</v>
      </c>
      <c r="G97" s="79">
        <v>-8801699</v>
      </c>
      <c r="H97" s="83">
        <v>59706470</v>
      </c>
      <c r="I97" s="84">
        <f t="shared" si="3"/>
        <v>50904771</v>
      </c>
      <c r="J97" s="79">
        <v>1180748</v>
      </c>
      <c r="K97" s="83">
        <v>30905282</v>
      </c>
      <c r="L97" s="84">
        <f t="shared" si="4"/>
        <v>32086030</v>
      </c>
    </row>
    <row r="98" spans="1:12" ht="12.75" customHeight="1">
      <c r="A98" s="215" t="s">
        <v>256</v>
      </c>
      <c r="B98" s="216"/>
      <c r="C98" s="216"/>
      <c r="D98" s="216"/>
      <c r="E98" s="217"/>
      <c r="F98" s="10">
        <v>215</v>
      </c>
      <c r="G98" s="79">
        <v>323819</v>
      </c>
      <c r="H98" s="83">
        <v>2534293</v>
      </c>
      <c r="I98" s="84">
        <f t="shared" si="3"/>
        <v>2858112</v>
      </c>
      <c r="J98" s="79">
        <v>253728</v>
      </c>
      <c r="K98" s="83">
        <v>2420657</v>
      </c>
      <c r="L98" s="84">
        <f t="shared" si="4"/>
        <v>2674385</v>
      </c>
    </row>
    <row r="99" spans="1:12" ht="12.75" customHeight="1">
      <c r="A99" s="218" t="s">
        <v>292</v>
      </c>
      <c r="B99" s="221"/>
      <c r="C99" s="221"/>
      <c r="D99" s="221"/>
      <c r="E99" s="221"/>
      <c r="F99" s="11">
        <v>216</v>
      </c>
      <c r="G99" s="87">
        <v>0</v>
      </c>
      <c r="H99" s="88">
        <v>0</v>
      </c>
      <c r="I99" s="89">
        <f t="shared" si="3"/>
        <v>0</v>
      </c>
      <c r="J99" s="87">
        <v>0</v>
      </c>
      <c r="K99" s="88">
        <v>0</v>
      </c>
      <c r="L99" s="89">
        <f t="shared" si="4"/>
        <v>0</v>
      </c>
    </row>
    <row r="100" spans="1:12" ht="12.75">
      <c r="A100" s="244" t="s">
        <v>368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</row>
    <row r="102" spans="7:12" ht="12.75">
      <c r="G102" s="137"/>
      <c r="H102" s="137"/>
      <c r="I102" s="137"/>
      <c r="J102" s="137"/>
      <c r="K102" s="137"/>
      <c r="L102" s="137"/>
    </row>
    <row r="103" spans="7:12" ht="12.75">
      <c r="G103" s="94"/>
      <c r="H103" s="94"/>
      <c r="I103" s="94"/>
      <c r="J103" s="94"/>
      <c r="K103" s="94"/>
      <c r="L103" s="94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7:I29 I33:I54 I57:I75 I83:I85 I96 I87" formula="1"/>
    <ignoredError sqref="G74:H74 G18:H18 G24:H24 J18:K18 K74" formulaRange="1"/>
    <ignoredError sqref="I78:I82 I86" evalError="1" formula="1"/>
    <ignoredError sqref="H78:H79 H82" evalError="1"/>
    <ignoredError sqref="G85:H85 G86:H86 J85:K86" unlockedFormula="1"/>
    <ignoredError sqref="I8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6">
      <selection activeCell="J6" sqref="J6:K62"/>
    </sheetView>
  </sheetViews>
  <sheetFormatPr defaultColWidth="9.140625" defaultRowHeight="12.75"/>
  <cols>
    <col min="1" max="16384" width="9.140625" style="66" customWidth="1"/>
  </cols>
  <sheetData>
    <row r="1" spans="1:10" ht="19.5" customHeight="1">
      <c r="A1" s="258" t="s">
        <v>209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0" ht="12.75">
      <c r="A2" s="261" t="s">
        <v>416</v>
      </c>
      <c r="B2" s="262"/>
      <c r="C2" s="262"/>
      <c r="D2" s="262"/>
      <c r="E2" s="262"/>
      <c r="F2" s="262"/>
      <c r="G2" s="262"/>
      <c r="H2" s="262"/>
      <c r="I2" s="262"/>
      <c r="J2" s="260"/>
    </row>
    <row r="3" spans="1:11" ht="12.75">
      <c r="A3" s="130"/>
      <c r="B3" s="134"/>
      <c r="C3" s="134"/>
      <c r="D3" s="255"/>
      <c r="E3" s="255"/>
      <c r="F3" s="134"/>
      <c r="G3" s="134"/>
      <c r="H3" s="134"/>
      <c r="I3" s="134"/>
      <c r="J3" s="135"/>
      <c r="K3" s="136" t="s">
        <v>58</v>
      </c>
    </row>
    <row r="4" spans="1:11" ht="33.75">
      <c r="A4" s="263" t="s">
        <v>6</v>
      </c>
      <c r="B4" s="263"/>
      <c r="C4" s="263"/>
      <c r="D4" s="263"/>
      <c r="E4" s="263"/>
      <c r="F4" s="263"/>
      <c r="G4" s="263"/>
      <c r="H4" s="263"/>
      <c r="I4" s="73" t="s">
        <v>62</v>
      </c>
      <c r="J4" s="74" t="s">
        <v>364</v>
      </c>
      <c r="K4" s="74" t="s">
        <v>365</v>
      </c>
    </row>
    <row r="5" spans="1:11" ht="12.75" customHeight="1">
      <c r="A5" s="264">
        <v>1</v>
      </c>
      <c r="B5" s="264"/>
      <c r="C5" s="264"/>
      <c r="D5" s="264"/>
      <c r="E5" s="264"/>
      <c r="F5" s="264"/>
      <c r="G5" s="264"/>
      <c r="H5" s="264"/>
      <c r="I5" s="75">
        <v>2</v>
      </c>
      <c r="J5" s="76" t="s">
        <v>60</v>
      </c>
      <c r="K5" s="76" t="s">
        <v>61</v>
      </c>
    </row>
    <row r="6" spans="1:11" ht="12.75">
      <c r="A6" s="265" t="s">
        <v>211</v>
      </c>
      <c r="B6" s="266"/>
      <c r="C6" s="266"/>
      <c r="D6" s="266"/>
      <c r="E6" s="266"/>
      <c r="F6" s="266"/>
      <c r="G6" s="266"/>
      <c r="H6" s="267"/>
      <c r="I6" s="71">
        <v>1</v>
      </c>
      <c r="J6" s="72">
        <f>J7+J18+J36</f>
        <v>50603313</v>
      </c>
      <c r="K6" s="72">
        <f>K7+K18+K36</f>
        <v>67562577</v>
      </c>
    </row>
    <row r="7" spans="1:11" ht="12.75">
      <c r="A7" s="248" t="s">
        <v>212</v>
      </c>
      <c r="B7" s="256"/>
      <c r="C7" s="256"/>
      <c r="D7" s="256"/>
      <c r="E7" s="256"/>
      <c r="F7" s="256"/>
      <c r="G7" s="256"/>
      <c r="H7" s="257"/>
      <c r="I7" s="14">
        <v>2</v>
      </c>
      <c r="J7" s="67">
        <f>J8+J9</f>
        <v>27091195</v>
      </c>
      <c r="K7" s="67">
        <f>K8+K9</f>
        <v>114363059</v>
      </c>
    </row>
    <row r="8" spans="1:11" ht="12.75">
      <c r="A8" s="251" t="s">
        <v>85</v>
      </c>
      <c r="B8" s="256"/>
      <c r="C8" s="256"/>
      <c r="D8" s="256"/>
      <c r="E8" s="256"/>
      <c r="F8" s="256"/>
      <c r="G8" s="256"/>
      <c r="H8" s="257"/>
      <c r="I8" s="14">
        <v>3</v>
      </c>
      <c r="J8" s="20">
        <v>72456344</v>
      </c>
      <c r="K8" s="20">
        <v>76377074</v>
      </c>
    </row>
    <row r="9" spans="1:11" ht="12.75">
      <c r="A9" s="251" t="s">
        <v>86</v>
      </c>
      <c r="B9" s="256"/>
      <c r="C9" s="256"/>
      <c r="D9" s="256"/>
      <c r="E9" s="256"/>
      <c r="F9" s="256"/>
      <c r="G9" s="256"/>
      <c r="H9" s="257"/>
      <c r="I9" s="14">
        <v>4</v>
      </c>
      <c r="J9" s="67">
        <f>J10+J11+J12+J13+J14+J15+J16+J17</f>
        <v>-45365149</v>
      </c>
      <c r="K9" s="67">
        <f>K10+K11+K12+K13+K14+K15+K16+K17</f>
        <v>37985985</v>
      </c>
    </row>
    <row r="10" spans="1:11" ht="12.75">
      <c r="A10" s="251" t="s">
        <v>114</v>
      </c>
      <c r="B10" s="256"/>
      <c r="C10" s="256"/>
      <c r="D10" s="256"/>
      <c r="E10" s="256"/>
      <c r="F10" s="256"/>
      <c r="G10" s="256"/>
      <c r="H10" s="257"/>
      <c r="I10" s="14">
        <v>5</v>
      </c>
      <c r="J10" s="20">
        <v>48700180</v>
      </c>
      <c r="K10" s="20">
        <v>39781305</v>
      </c>
    </row>
    <row r="11" spans="1:11" ht="12.75">
      <c r="A11" s="251" t="s">
        <v>115</v>
      </c>
      <c r="B11" s="256"/>
      <c r="C11" s="256"/>
      <c r="D11" s="256"/>
      <c r="E11" s="256"/>
      <c r="F11" s="256"/>
      <c r="G11" s="256"/>
      <c r="H11" s="257"/>
      <c r="I11" s="14">
        <v>6</v>
      </c>
      <c r="J11" s="20">
        <v>3519358</v>
      </c>
      <c r="K11" s="20">
        <v>3771979</v>
      </c>
    </row>
    <row r="12" spans="1:11" ht="12.75">
      <c r="A12" s="251" t="s">
        <v>116</v>
      </c>
      <c r="B12" s="256"/>
      <c r="C12" s="256"/>
      <c r="D12" s="256"/>
      <c r="E12" s="256"/>
      <c r="F12" s="256"/>
      <c r="G12" s="256"/>
      <c r="H12" s="257"/>
      <c r="I12" s="14">
        <v>7</v>
      </c>
      <c r="J12" s="20">
        <v>-80264331</v>
      </c>
      <c r="K12" s="20">
        <v>-4909930</v>
      </c>
    </row>
    <row r="13" spans="1:11" ht="12.75">
      <c r="A13" s="251" t="s">
        <v>117</v>
      </c>
      <c r="B13" s="256"/>
      <c r="C13" s="256"/>
      <c r="D13" s="256"/>
      <c r="E13" s="256"/>
      <c r="F13" s="256"/>
      <c r="G13" s="256"/>
      <c r="H13" s="257"/>
      <c r="I13" s="14">
        <v>8</v>
      </c>
      <c r="J13" s="20">
        <v>88898</v>
      </c>
      <c r="K13" s="20"/>
    </row>
    <row r="14" spans="1:11" ht="12.75">
      <c r="A14" s="251" t="s">
        <v>118</v>
      </c>
      <c r="B14" s="256"/>
      <c r="C14" s="256"/>
      <c r="D14" s="256"/>
      <c r="E14" s="256"/>
      <c r="F14" s="256"/>
      <c r="G14" s="256"/>
      <c r="H14" s="257"/>
      <c r="I14" s="14">
        <v>9</v>
      </c>
      <c r="J14" s="20">
        <v>3714924</v>
      </c>
      <c r="K14" s="20">
        <v>2883218</v>
      </c>
    </row>
    <row r="15" spans="1:11" ht="12.75">
      <c r="A15" s="251" t="s">
        <v>119</v>
      </c>
      <c r="B15" s="256"/>
      <c r="C15" s="256"/>
      <c r="D15" s="256"/>
      <c r="E15" s="256"/>
      <c r="F15" s="256"/>
      <c r="G15" s="256"/>
      <c r="H15" s="257"/>
      <c r="I15" s="14">
        <v>10</v>
      </c>
      <c r="J15" s="20">
        <v>679</v>
      </c>
      <c r="K15" s="20">
        <v>-6517</v>
      </c>
    </row>
    <row r="16" spans="1:11" ht="24.75" customHeight="1">
      <c r="A16" s="251" t="s">
        <v>120</v>
      </c>
      <c r="B16" s="256"/>
      <c r="C16" s="256"/>
      <c r="D16" s="256"/>
      <c r="E16" s="256"/>
      <c r="F16" s="256"/>
      <c r="G16" s="256"/>
      <c r="H16" s="257"/>
      <c r="I16" s="14">
        <v>11</v>
      </c>
      <c r="J16" s="20"/>
      <c r="K16" s="20"/>
    </row>
    <row r="17" spans="1:11" ht="12.75">
      <c r="A17" s="251" t="s">
        <v>121</v>
      </c>
      <c r="B17" s="256"/>
      <c r="C17" s="256"/>
      <c r="D17" s="256"/>
      <c r="E17" s="256"/>
      <c r="F17" s="256"/>
      <c r="G17" s="256"/>
      <c r="H17" s="257"/>
      <c r="I17" s="14">
        <v>12</v>
      </c>
      <c r="J17" s="20">
        <v>-21124857</v>
      </c>
      <c r="K17" s="20">
        <v>-3534070</v>
      </c>
    </row>
    <row r="18" spans="1:11" ht="12.75">
      <c r="A18" s="248" t="s">
        <v>122</v>
      </c>
      <c r="B18" s="256"/>
      <c r="C18" s="256"/>
      <c r="D18" s="256"/>
      <c r="E18" s="256"/>
      <c r="F18" s="256"/>
      <c r="G18" s="256"/>
      <c r="H18" s="257"/>
      <c r="I18" s="14">
        <v>13</v>
      </c>
      <c r="J18" s="68">
        <f>SUM(J19:J35)</f>
        <v>60529985</v>
      </c>
      <c r="K18" s="68">
        <f>SUM(K19:K35)</f>
        <v>-27522695</v>
      </c>
    </row>
    <row r="19" spans="1:11" ht="12.75">
      <c r="A19" s="251" t="s">
        <v>123</v>
      </c>
      <c r="B19" s="256"/>
      <c r="C19" s="256"/>
      <c r="D19" s="256"/>
      <c r="E19" s="256"/>
      <c r="F19" s="256"/>
      <c r="G19" s="256"/>
      <c r="H19" s="257"/>
      <c r="I19" s="14">
        <v>14</v>
      </c>
      <c r="J19" s="20">
        <v>-22202607</v>
      </c>
      <c r="K19" s="20">
        <v>31274057</v>
      </c>
    </row>
    <row r="20" spans="1:11" ht="24" customHeight="1">
      <c r="A20" s="251" t="s">
        <v>146</v>
      </c>
      <c r="B20" s="256"/>
      <c r="C20" s="256"/>
      <c r="D20" s="256"/>
      <c r="E20" s="256"/>
      <c r="F20" s="256"/>
      <c r="G20" s="256"/>
      <c r="H20" s="257"/>
      <c r="I20" s="14">
        <v>15</v>
      </c>
      <c r="J20" s="20">
        <v>-122121424</v>
      </c>
      <c r="K20" s="20">
        <v>-199344957</v>
      </c>
    </row>
    <row r="21" spans="1:11" ht="12.75">
      <c r="A21" s="251" t="s">
        <v>124</v>
      </c>
      <c r="B21" s="256"/>
      <c r="C21" s="256"/>
      <c r="D21" s="256"/>
      <c r="E21" s="256"/>
      <c r="F21" s="256"/>
      <c r="G21" s="256"/>
      <c r="H21" s="257"/>
      <c r="I21" s="14">
        <v>16</v>
      </c>
      <c r="J21" s="20">
        <v>47782442</v>
      </c>
      <c r="K21" s="20">
        <v>35067183</v>
      </c>
    </row>
    <row r="22" spans="1:11" ht="23.25" customHeight="1">
      <c r="A22" s="251" t="s">
        <v>125</v>
      </c>
      <c r="B22" s="256"/>
      <c r="C22" s="256"/>
      <c r="D22" s="256"/>
      <c r="E22" s="256"/>
      <c r="F22" s="256"/>
      <c r="G22" s="256"/>
      <c r="H22" s="257"/>
      <c r="I22" s="14">
        <v>17</v>
      </c>
      <c r="J22" s="20"/>
      <c r="K22" s="20"/>
    </row>
    <row r="23" spans="1:11" ht="23.25" customHeight="1">
      <c r="A23" s="251" t="s">
        <v>126</v>
      </c>
      <c r="B23" s="256"/>
      <c r="C23" s="256"/>
      <c r="D23" s="256"/>
      <c r="E23" s="256"/>
      <c r="F23" s="256"/>
      <c r="G23" s="256"/>
      <c r="H23" s="257"/>
      <c r="I23" s="14">
        <v>18</v>
      </c>
      <c r="J23" s="20">
        <f>-174648</f>
        <v>-174648</v>
      </c>
      <c r="K23" s="20">
        <v>1500626</v>
      </c>
    </row>
    <row r="24" spans="1:11" ht="12.75">
      <c r="A24" s="251" t="s">
        <v>127</v>
      </c>
      <c r="B24" s="256"/>
      <c r="C24" s="256"/>
      <c r="D24" s="256"/>
      <c r="E24" s="256"/>
      <c r="F24" s="256"/>
      <c r="G24" s="256"/>
      <c r="H24" s="257"/>
      <c r="I24" s="14">
        <v>19</v>
      </c>
      <c r="J24" s="20">
        <v>-340751913</v>
      </c>
      <c r="K24" s="20">
        <v>-186938543</v>
      </c>
    </row>
    <row r="25" spans="1:11" ht="12.75">
      <c r="A25" s="251" t="s">
        <v>128</v>
      </c>
      <c r="B25" s="256"/>
      <c r="C25" s="256"/>
      <c r="D25" s="256"/>
      <c r="E25" s="256"/>
      <c r="F25" s="256"/>
      <c r="G25" s="256"/>
      <c r="H25" s="257"/>
      <c r="I25" s="14">
        <v>20</v>
      </c>
      <c r="J25" s="20">
        <v>2372407</v>
      </c>
      <c r="K25" s="20">
        <v>3519334</v>
      </c>
    </row>
    <row r="26" spans="1:11" ht="12.75">
      <c r="A26" s="251" t="s">
        <v>129</v>
      </c>
      <c r="B26" s="256"/>
      <c r="C26" s="256"/>
      <c r="D26" s="256"/>
      <c r="E26" s="256"/>
      <c r="F26" s="256"/>
      <c r="G26" s="256"/>
      <c r="H26" s="257"/>
      <c r="I26" s="14">
        <v>21</v>
      </c>
      <c r="J26" s="20">
        <v>-175382685</v>
      </c>
      <c r="K26" s="20">
        <v>-295950493</v>
      </c>
    </row>
    <row r="27" spans="1:11" ht="12.75">
      <c r="A27" s="251" t="s">
        <v>130</v>
      </c>
      <c r="B27" s="256"/>
      <c r="C27" s="256"/>
      <c r="D27" s="256"/>
      <c r="E27" s="256"/>
      <c r="F27" s="256"/>
      <c r="G27" s="256"/>
      <c r="H27" s="257"/>
      <c r="I27" s="14">
        <v>22</v>
      </c>
      <c r="J27" s="20">
        <v>-9707833</v>
      </c>
      <c r="K27" s="20"/>
    </row>
    <row r="28" spans="1:11" ht="25.5" customHeight="1">
      <c r="A28" s="251" t="s">
        <v>145</v>
      </c>
      <c r="B28" s="256"/>
      <c r="C28" s="256"/>
      <c r="D28" s="256"/>
      <c r="E28" s="256"/>
      <c r="F28" s="256"/>
      <c r="G28" s="256"/>
      <c r="H28" s="257"/>
      <c r="I28" s="14">
        <v>23</v>
      </c>
      <c r="J28" s="20">
        <v>-13788867</v>
      </c>
      <c r="K28" s="20">
        <v>-4322088</v>
      </c>
    </row>
    <row r="29" spans="1:11" ht="12.75">
      <c r="A29" s="251" t="s">
        <v>131</v>
      </c>
      <c r="B29" s="256"/>
      <c r="C29" s="256"/>
      <c r="D29" s="256"/>
      <c r="E29" s="256"/>
      <c r="F29" s="256"/>
      <c r="G29" s="256"/>
      <c r="H29" s="257"/>
      <c r="I29" s="14">
        <v>24</v>
      </c>
      <c r="J29" s="20">
        <v>732194787</v>
      </c>
      <c r="K29" s="20">
        <v>548792748</v>
      </c>
    </row>
    <row r="30" spans="1:11" ht="25.5" customHeight="1">
      <c r="A30" s="251" t="s">
        <v>132</v>
      </c>
      <c r="B30" s="256"/>
      <c r="C30" s="256"/>
      <c r="D30" s="256"/>
      <c r="E30" s="256"/>
      <c r="F30" s="256"/>
      <c r="G30" s="256"/>
      <c r="H30" s="257"/>
      <c r="I30" s="14">
        <v>25</v>
      </c>
      <c r="J30" s="20">
        <v>174648</v>
      </c>
      <c r="K30" s="20">
        <v>-1500626</v>
      </c>
    </row>
    <row r="31" spans="1:11" ht="12.75">
      <c r="A31" s="251" t="s">
        <v>133</v>
      </c>
      <c r="B31" s="256"/>
      <c r="C31" s="256"/>
      <c r="D31" s="256"/>
      <c r="E31" s="256"/>
      <c r="F31" s="256"/>
      <c r="G31" s="256"/>
      <c r="H31" s="257"/>
      <c r="I31" s="14">
        <v>26</v>
      </c>
      <c r="J31" s="20">
        <v>-12761434</v>
      </c>
      <c r="K31" s="20">
        <v>4271449</v>
      </c>
    </row>
    <row r="32" spans="1:11" ht="12.75">
      <c r="A32" s="251" t="s">
        <v>134</v>
      </c>
      <c r="B32" s="256"/>
      <c r="C32" s="256"/>
      <c r="D32" s="256"/>
      <c r="E32" s="256"/>
      <c r="F32" s="256"/>
      <c r="G32" s="256"/>
      <c r="H32" s="257"/>
      <c r="I32" s="14">
        <v>27</v>
      </c>
      <c r="J32" s="20"/>
      <c r="K32" s="20"/>
    </row>
    <row r="33" spans="1:11" ht="12.75">
      <c r="A33" s="251" t="s">
        <v>135</v>
      </c>
      <c r="B33" s="256"/>
      <c r="C33" s="256"/>
      <c r="D33" s="256"/>
      <c r="E33" s="256"/>
      <c r="F33" s="256"/>
      <c r="G33" s="256"/>
      <c r="H33" s="257"/>
      <c r="I33" s="14">
        <v>28</v>
      </c>
      <c r="J33" s="20">
        <v>-93919149</v>
      </c>
      <c r="K33" s="20">
        <v>-52587787</v>
      </c>
    </row>
    <row r="34" spans="1:11" ht="12.75">
      <c r="A34" s="251" t="s">
        <v>136</v>
      </c>
      <c r="B34" s="256"/>
      <c r="C34" s="256"/>
      <c r="D34" s="256"/>
      <c r="E34" s="256"/>
      <c r="F34" s="256"/>
      <c r="G34" s="256"/>
      <c r="H34" s="257"/>
      <c r="I34" s="14">
        <v>29</v>
      </c>
      <c r="J34" s="20">
        <v>72471884</v>
      </c>
      <c r="K34" s="20">
        <v>63976810</v>
      </c>
    </row>
    <row r="35" spans="1:11" ht="25.5" customHeight="1">
      <c r="A35" s="251" t="s">
        <v>137</v>
      </c>
      <c r="B35" s="256"/>
      <c r="C35" s="256"/>
      <c r="D35" s="256"/>
      <c r="E35" s="256"/>
      <c r="F35" s="256"/>
      <c r="G35" s="256"/>
      <c r="H35" s="257"/>
      <c r="I35" s="14">
        <v>30</v>
      </c>
      <c r="J35" s="20">
        <v>-3655623</v>
      </c>
      <c r="K35" s="20">
        <v>24719592</v>
      </c>
    </row>
    <row r="36" spans="1:11" ht="12.75">
      <c r="A36" s="248" t="s">
        <v>138</v>
      </c>
      <c r="B36" s="256"/>
      <c r="C36" s="256"/>
      <c r="D36" s="256"/>
      <c r="E36" s="256"/>
      <c r="F36" s="256"/>
      <c r="G36" s="256"/>
      <c r="H36" s="257"/>
      <c r="I36" s="14">
        <v>31</v>
      </c>
      <c r="J36" s="20">
        <v>-37017867</v>
      </c>
      <c r="K36" s="20">
        <v>-19277787</v>
      </c>
    </row>
    <row r="37" spans="1:11" ht="12.75">
      <c r="A37" s="248" t="s">
        <v>92</v>
      </c>
      <c r="B37" s="256"/>
      <c r="C37" s="256"/>
      <c r="D37" s="256"/>
      <c r="E37" s="256"/>
      <c r="F37" s="256"/>
      <c r="G37" s="256"/>
      <c r="H37" s="257"/>
      <c r="I37" s="14">
        <v>32</v>
      </c>
      <c r="J37" s="68">
        <f>SUM(J38:J51)</f>
        <v>4712703</v>
      </c>
      <c r="K37" s="68">
        <f>SUM(K38:K51)</f>
        <v>14674317</v>
      </c>
    </row>
    <row r="38" spans="1:11" ht="12.75">
      <c r="A38" s="251" t="s">
        <v>139</v>
      </c>
      <c r="B38" s="256"/>
      <c r="C38" s="256"/>
      <c r="D38" s="256"/>
      <c r="E38" s="256"/>
      <c r="F38" s="256"/>
      <c r="G38" s="256"/>
      <c r="H38" s="257"/>
      <c r="I38" s="14">
        <v>33</v>
      </c>
      <c r="J38" s="20">
        <v>5584717</v>
      </c>
      <c r="K38" s="20">
        <v>11558839</v>
      </c>
    </row>
    <row r="39" spans="1:11" ht="12.75">
      <c r="A39" s="251" t="s">
        <v>140</v>
      </c>
      <c r="B39" s="256"/>
      <c r="C39" s="256"/>
      <c r="D39" s="256"/>
      <c r="E39" s="256"/>
      <c r="F39" s="256"/>
      <c r="G39" s="256"/>
      <c r="H39" s="257"/>
      <c r="I39" s="14">
        <v>34</v>
      </c>
      <c r="J39" s="20">
        <v>-37682054</v>
      </c>
      <c r="K39" s="20">
        <v>-42496129</v>
      </c>
    </row>
    <row r="40" spans="1:11" ht="12.75">
      <c r="A40" s="251" t="s">
        <v>141</v>
      </c>
      <c r="B40" s="256"/>
      <c r="C40" s="256"/>
      <c r="D40" s="256"/>
      <c r="E40" s="256"/>
      <c r="F40" s="256"/>
      <c r="G40" s="256"/>
      <c r="H40" s="257"/>
      <c r="I40" s="14">
        <v>35</v>
      </c>
      <c r="J40" s="20"/>
      <c r="K40" s="20"/>
    </row>
    <row r="41" spans="1:11" ht="12.75">
      <c r="A41" s="251" t="s">
        <v>142</v>
      </c>
      <c r="B41" s="256"/>
      <c r="C41" s="256"/>
      <c r="D41" s="256"/>
      <c r="E41" s="256"/>
      <c r="F41" s="256"/>
      <c r="G41" s="256"/>
      <c r="H41" s="257"/>
      <c r="I41" s="14">
        <v>36</v>
      </c>
      <c r="J41" s="20">
        <v>-912084</v>
      </c>
      <c r="K41" s="20">
        <v>-2668343</v>
      </c>
    </row>
    <row r="42" spans="1:11" ht="24.75" customHeight="1">
      <c r="A42" s="251" t="s">
        <v>143</v>
      </c>
      <c r="B42" s="256"/>
      <c r="C42" s="256"/>
      <c r="D42" s="256"/>
      <c r="E42" s="256"/>
      <c r="F42" s="256"/>
      <c r="G42" s="256"/>
      <c r="H42" s="257"/>
      <c r="I42" s="14">
        <v>37</v>
      </c>
      <c r="J42" s="20"/>
      <c r="K42" s="20">
        <v>20000</v>
      </c>
    </row>
    <row r="43" spans="1:11" ht="25.5" customHeight="1">
      <c r="A43" s="251" t="s">
        <v>144</v>
      </c>
      <c r="B43" s="256"/>
      <c r="C43" s="256"/>
      <c r="D43" s="256"/>
      <c r="E43" s="256"/>
      <c r="F43" s="256"/>
      <c r="G43" s="256"/>
      <c r="H43" s="257"/>
      <c r="I43" s="14">
        <v>38</v>
      </c>
      <c r="J43" s="20">
        <v>-16637850</v>
      </c>
      <c r="K43" s="20">
        <v>-55098749</v>
      </c>
    </row>
    <row r="44" spans="1:11" ht="23.25" customHeight="1">
      <c r="A44" s="251" t="s">
        <v>147</v>
      </c>
      <c r="B44" s="256"/>
      <c r="C44" s="256"/>
      <c r="D44" s="256"/>
      <c r="E44" s="256"/>
      <c r="F44" s="256"/>
      <c r="G44" s="256"/>
      <c r="H44" s="257"/>
      <c r="I44" s="14">
        <v>39</v>
      </c>
      <c r="J44" s="20">
        <v>317077</v>
      </c>
      <c r="K44" s="20">
        <v>2240295</v>
      </c>
    </row>
    <row r="45" spans="1:11" ht="12.75">
      <c r="A45" s="251" t="s">
        <v>246</v>
      </c>
      <c r="B45" s="256"/>
      <c r="C45" s="256"/>
      <c r="D45" s="256"/>
      <c r="E45" s="256"/>
      <c r="F45" s="256"/>
      <c r="G45" s="256"/>
      <c r="H45" s="257"/>
      <c r="I45" s="14">
        <v>40</v>
      </c>
      <c r="J45" s="20">
        <v>70034697</v>
      </c>
      <c r="K45" s="20">
        <v>134630292</v>
      </c>
    </row>
    <row r="46" spans="1:11" ht="12.75">
      <c r="A46" s="251" t="s">
        <v>247</v>
      </c>
      <c r="B46" s="256"/>
      <c r="C46" s="256"/>
      <c r="D46" s="256"/>
      <c r="E46" s="256"/>
      <c r="F46" s="256"/>
      <c r="G46" s="256"/>
      <c r="H46" s="257"/>
      <c r="I46" s="14">
        <v>41</v>
      </c>
      <c r="J46" s="20">
        <v>-11151639</v>
      </c>
      <c r="K46" s="20">
        <v>-30689236</v>
      </c>
    </row>
    <row r="47" spans="1:11" ht="12.75">
      <c r="A47" s="251" t="s">
        <v>248</v>
      </c>
      <c r="B47" s="256"/>
      <c r="C47" s="256"/>
      <c r="D47" s="256"/>
      <c r="E47" s="256"/>
      <c r="F47" s="256"/>
      <c r="G47" s="256"/>
      <c r="H47" s="257"/>
      <c r="I47" s="14">
        <v>42</v>
      </c>
      <c r="J47" s="20"/>
      <c r="K47" s="20"/>
    </row>
    <row r="48" spans="1:11" ht="12.75">
      <c r="A48" s="251" t="s">
        <v>249</v>
      </c>
      <c r="B48" s="256"/>
      <c r="C48" s="256"/>
      <c r="D48" s="256"/>
      <c r="E48" s="256"/>
      <c r="F48" s="256"/>
      <c r="G48" s="256"/>
      <c r="H48" s="257"/>
      <c r="I48" s="14">
        <v>43</v>
      </c>
      <c r="J48" s="20">
        <v>-8060202</v>
      </c>
      <c r="K48" s="20">
        <v>-4747803</v>
      </c>
    </row>
    <row r="49" spans="1:11" ht="12.75">
      <c r="A49" s="251" t="s">
        <v>250</v>
      </c>
      <c r="B49" s="249"/>
      <c r="C49" s="249"/>
      <c r="D49" s="249"/>
      <c r="E49" s="249"/>
      <c r="F49" s="249"/>
      <c r="G49" s="249"/>
      <c r="H49" s="250"/>
      <c r="I49" s="14">
        <v>44</v>
      </c>
      <c r="J49" s="20">
        <v>1217560</v>
      </c>
      <c r="K49" s="20">
        <v>579658</v>
      </c>
    </row>
    <row r="50" spans="1:11" ht="12.75">
      <c r="A50" s="251" t="s">
        <v>271</v>
      </c>
      <c r="B50" s="249"/>
      <c r="C50" s="249"/>
      <c r="D50" s="249"/>
      <c r="E50" s="249"/>
      <c r="F50" s="249"/>
      <c r="G50" s="249"/>
      <c r="H50" s="250"/>
      <c r="I50" s="14">
        <v>45</v>
      </c>
      <c r="J50" s="20">
        <v>4947472</v>
      </c>
      <c r="K50" s="20">
        <v>5788565</v>
      </c>
    </row>
    <row r="51" spans="1:11" ht="12.75">
      <c r="A51" s="251" t="s">
        <v>272</v>
      </c>
      <c r="B51" s="249"/>
      <c r="C51" s="249"/>
      <c r="D51" s="249"/>
      <c r="E51" s="249"/>
      <c r="F51" s="249"/>
      <c r="G51" s="249"/>
      <c r="H51" s="250"/>
      <c r="I51" s="14">
        <v>46</v>
      </c>
      <c r="J51" s="20">
        <v>-2944991</v>
      </c>
      <c r="K51" s="20">
        <v>-4443072</v>
      </c>
    </row>
    <row r="52" spans="1:11" ht="12.75">
      <c r="A52" s="248" t="s">
        <v>93</v>
      </c>
      <c r="B52" s="249"/>
      <c r="C52" s="249"/>
      <c r="D52" s="249"/>
      <c r="E52" s="249"/>
      <c r="F52" s="249"/>
      <c r="G52" s="249"/>
      <c r="H52" s="250"/>
      <c r="I52" s="14">
        <v>47</v>
      </c>
      <c r="J52" s="68">
        <f>SUM(J53:J57)</f>
        <v>-45608183</v>
      </c>
      <c r="K52" s="68">
        <f>SUM(K53:K57)</f>
        <v>-48152575</v>
      </c>
    </row>
    <row r="53" spans="1:11" ht="12.75">
      <c r="A53" s="251" t="s">
        <v>273</v>
      </c>
      <c r="B53" s="249"/>
      <c r="C53" s="249"/>
      <c r="D53" s="249"/>
      <c r="E53" s="249"/>
      <c r="F53" s="249"/>
      <c r="G53" s="249"/>
      <c r="H53" s="250"/>
      <c r="I53" s="14">
        <v>48</v>
      </c>
      <c r="J53" s="20">
        <v>59744</v>
      </c>
      <c r="K53" s="20"/>
    </row>
    <row r="54" spans="1:11" ht="12.75">
      <c r="A54" s="251" t="s">
        <v>274</v>
      </c>
      <c r="B54" s="249"/>
      <c r="C54" s="249"/>
      <c r="D54" s="249"/>
      <c r="E54" s="249"/>
      <c r="F54" s="249"/>
      <c r="G54" s="249"/>
      <c r="H54" s="250"/>
      <c r="I54" s="14">
        <v>49</v>
      </c>
      <c r="J54" s="20">
        <v>19982102</v>
      </c>
      <c r="K54" s="20"/>
    </row>
    <row r="55" spans="1:11" ht="12.75">
      <c r="A55" s="251" t="s">
        <v>275</v>
      </c>
      <c r="B55" s="249"/>
      <c r="C55" s="249"/>
      <c r="D55" s="249"/>
      <c r="E55" s="249"/>
      <c r="F55" s="249"/>
      <c r="G55" s="249"/>
      <c r="H55" s="250"/>
      <c r="I55" s="14">
        <v>50</v>
      </c>
      <c r="J55" s="20">
        <v>-64587749</v>
      </c>
      <c r="K55" s="20">
        <v>-27780883</v>
      </c>
    </row>
    <row r="56" spans="1:11" ht="12.75">
      <c r="A56" s="251" t="s">
        <v>276</v>
      </c>
      <c r="B56" s="249"/>
      <c r="C56" s="249"/>
      <c r="D56" s="249"/>
      <c r="E56" s="249"/>
      <c r="F56" s="249"/>
      <c r="G56" s="249"/>
      <c r="H56" s="250"/>
      <c r="I56" s="14">
        <v>51</v>
      </c>
      <c r="J56" s="20">
        <v>-130386</v>
      </c>
      <c r="K56" s="20"/>
    </row>
    <row r="57" spans="1:11" ht="12.75">
      <c r="A57" s="251" t="s">
        <v>277</v>
      </c>
      <c r="B57" s="249"/>
      <c r="C57" s="249"/>
      <c r="D57" s="249"/>
      <c r="E57" s="249"/>
      <c r="F57" s="249"/>
      <c r="G57" s="249"/>
      <c r="H57" s="250"/>
      <c r="I57" s="14">
        <v>52</v>
      </c>
      <c r="J57" s="20">
        <v>-931894</v>
      </c>
      <c r="K57" s="20">
        <v>-20371692</v>
      </c>
    </row>
    <row r="58" spans="1:11" ht="12.75">
      <c r="A58" s="248" t="s">
        <v>94</v>
      </c>
      <c r="B58" s="249"/>
      <c r="C58" s="249"/>
      <c r="D58" s="249"/>
      <c r="E58" s="249"/>
      <c r="F58" s="249"/>
      <c r="G58" s="249"/>
      <c r="H58" s="250"/>
      <c r="I58" s="14">
        <v>53</v>
      </c>
      <c r="J58" s="68">
        <f>J6+J37+J52</f>
        <v>9707833</v>
      </c>
      <c r="K58" s="68">
        <f>K6+K37+K52</f>
        <v>34084319</v>
      </c>
    </row>
    <row r="59" spans="1:11" ht="23.25" customHeight="1">
      <c r="A59" s="248" t="s">
        <v>278</v>
      </c>
      <c r="B59" s="249"/>
      <c r="C59" s="249"/>
      <c r="D59" s="249"/>
      <c r="E59" s="249"/>
      <c r="F59" s="249"/>
      <c r="G59" s="249"/>
      <c r="H59" s="250"/>
      <c r="I59" s="14">
        <v>54</v>
      </c>
      <c r="J59" s="20"/>
      <c r="K59" s="20">
        <v>-647404</v>
      </c>
    </row>
    <row r="60" spans="1:11" ht="12.75">
      <c r="A60" s="248" t="s">
        <v>95</v>
      </c>
      <c r="B60" s="249"/>
      <c r="C60" s="249"/>
      <c r="D60" s="249"/>
      <c r="E60" s="249"/>
      <c r="F60" s="249"/>
      <c r="G60" s="249"/>
      <c r="H60" s="250"/>
      <c r="I60" s="14">
        <v>55</v>
      </c>
      <c r="J60" s="68">
        <f>SUM(J58:J59)</f>
        <v>9707833</v>
      </c>
      <c r="K60" s="68">
        <f>SUM(K58:K59)</f>
        <v>33436915</v>
      </c>
    </row>
    <row r="61" spans="1:11" ht="12.75">
      <c r="A61" s="251" t="s">
        <v>279</v>
      </c>
      <c r="B61" s="249"/>
      <c r="C61" s="249"/>
      <c r="D61" s="249"/>
      <c r="E61" s="249"/>
      <c r="F61" s="249"/>
      <c r="G61" s="249"/>
      <c r="H61" s="250"/>
      <c r="I61" s="14">
        <v>56</v>
      </c>
      <c r="J61" s="20">
        <v>88487953</v>
      </c>
      <c r="K61" s="20">
        <v>85212974</v>
      </c>
    </row>
    <row r="62" spans="1:11" ht="12.75">
      <c r="A62" s="252" t="s">
        <v>96</v>
      </c>
      <c r="B62" s="253"/>
      <c r="C62" s="253"/>
      <c r="D62" s="253"/>
      <c r="E62" s="253"/>
      <c r="F62" s="253"/>
      <c r="G62" s="253"/>
      <c r="H62" s="254"/>
      <c r="I62" s="15">
        <v>57</v>
      </c>
      <c r="J62" s="69">
        <f>SUM(J60:J61)</f>
        <v>98195786</v>
      </c>
      <c r="K62" s="69">
        <f>SUM(K60:K61)</f>
        <v>118649889</v>
      </c>
    </row>
    <row r="63" ht="12.75">
      <c r="A63" s="70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K18" formulaRange="1"/>
    <ignoredError sqref="J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3">
      <selection activeCell="E7" sqref="E7:M40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1" width="9.140625" style="54" customWidth="1"/>
    <col min="12" max="12" width="11.421875" style="54" customWidth="1"/>
    <col min="13" max="16384" width="9.140625" style="54" customWidth="1"/>
  </cols>
  <sheetData>
    <row r="1" spans="1:12" ht="21.75" customHeight="1">
      <c r="A1" s="277" t="s">
        <v>148</v>
      </c>
      <c r="B1" s="260"/>
      <c r="C1" s="260"/>
      <c r="D1" s="260"/>
      <c r="E1" s="278"/>
      <c r="F1" s="279"/>
      <c r="G1" s="279"/>
      <c r="H1" s="279"/>
      <c r="I1" s="279"/>
      <c r="J1" s="279"/>
      <c r="K1" s="280"/>
      <c r="L1" s="53"/>
    </row>
    <row r="2" spans="1:12" ht="12.75">
      <c r="A2" s="261" t="s">
        <v>418</v>
      </c>
      <c r="B2" s="262"/>
      <c r="C2" s="262"/>
      <c r="D2" s="262"/>
      <c r="E2" s="278"/>
      <c r="F2" s="281"/>
      <c r="G2" s="281"/>
      <c r="H2" s="281"/>
      <c r="I2" s="281"/>
      <c r="J2" s="281"/>
      <c r="K2" s="282"/>
      <c r="L2" s="53"/>
    </row>
    <row r="3" spans="1:13" ht="12.75">
      <c r="A3" s="130"/>
      <c r="B3" s="131"/>
      <c r="C3" s="131"/>
      <c r="D3" s="131"/>
      <c r="E3" s="132"/>
      <c r="F3" s="133"/>
      <c r="G3" s="133"/>
      <c r="H3" s="133"/>
      <c r="I3" s="133"/>
      <c r="J3" s="133"/>
      <c r="K3" s="133"/>
      <c r="L3" s="287" t="s">
        <v>58</v>
      </c>
      <c r="M3" s="287"/>
    </row>
    <row r="4" spans="1:13" ht="13.5" customHeight="1">
      <c r="A4" s="263" t="s">
        <v>46</v>
      </c>
      <c r="B4" s="263"/>
      <c r="C4" s="263"/>
      <c r="D4" s="263" t="s">
        <v>62</v>
      </c>
      <c r="E4" s="264" t="s">
        <v>210</v>
      </c>
      <c r="F4" s="264"/>
      <c r="G4" s="264"/>
      <c r="H4" s="264"/>
      <c r="I4" s="264"/>
      <c r="J4" s="264"/>
      <c r="K4" s="264"/>
      <c r="L4" s="264" t="s">
        <v>217</v>
      </c>
      <c r="M4" s="264" t="s">
        <v>84</v>
      </c>
    </row>
    <row r="5" spans="1:13" ht="56.25">
      <c r="A5" s="286"/>
      <c r="B5" s="286"/>
      <c r="C5" s="286"/>
      <c r="D5" s="286"/>
      <c r="E5" s="74" t="s">
        <v>213</v>
      </c>
      <c r="F5" s="74" t="s">
        <v>44</v>
      </c>
      <c r="G5" s="74" t="s">
        <v>214</v>
      </c>
      <c r="H5" s="74" t="s">
        <v>215</v>
      </c>
      <c r="I5" s="74" t="s">
        <v>45</v>
      </c>
      <c r="J5" s="74" t="s">
        <v>216</v>
      </c>
      <c r="K5" s="74" t="s">
        <v>83</v>
      </c>
      <c r="L5" s="264"/>
      <c r="M5" s="264"/>
    </row>
    <row r="6" spans="1:13" ht="12.75">
      <c r="A6" s="283">
        <v>1</v>
      </c>
      <c r="B6" s="283"/>
      <c r="C6" s="283"/>
      <c r="D6" s="77">
        <v>2</v>
      </c>
      <c r="E6" s="77" t="s">
        <v>60</v>
      </c>
      <c r="F6" s="78" t="s">
        <v>61</v>
      </c>
      <c r="G6" s="77" t="s">
        <v>63</v>
      </c>
      <c r="H6" s="78" t="s">
        <v>64</v>
      </c>
      <c r="I6" s="77" t="s">
        <v>65</v>
      </c>
      <c r="J6" s="78" t="s">
        <v>66</v>
      </c>
      <c r="K6" s="77" t="s">
        <v>67</v>
      </c>
      <c r="L6" s="78" t="s">
        <v>68</v>
      </c>
      <c r="M6" s="77" t="s">
        <v>69</v>
      </c>
    </row>
    <row r="7" spans="1:13" ht="21" customHeight="1">
      <c r="A7" s="284" t="s">
        <v>294</v>
      </c>
      <c r="B7" s="285"/>
      <c r="C7" s="285"/>
      <c r="D7" s="17">
        <v>1</v>
      </c>
      <c r="E7" s="145">
        <v>442887200</v>
      </c>
      <c r="F7" s="145"/>
      <c r="G7" s="145">
        <v>492570679</v>
      </c>
      <c r="H7" s="145">
        <v>423894652</v>
      </c>
      <c r="I7" s="145">
        <v>274246101</v>
      </c>
      <c r="J7" s="145">
        <v>152504002</v>
      </c>
      <c r="K7" s="146">
        <f>SUM(E7:J7)</f>
        <v>1786102634</v>
      </c>
      <c r="L7" s="145">
        <v>62855107</v>
      </c>
      <c r="M7" s="146">
        <f>K7+L7</f>
        <v>1848957741</v>
      </c>
    </row>
    <row r="8" spans="1:13" ht="14.25" customHeight="1">
      <c r="A8" s="268" t="s">
        <v>257</v>
      </c>
      <c r="B8" s="269"/>
      <c r="C8" s="269"/>
      <c r="D8" s="4">
        <v>2</v>
      </c>
      <c r="E8" s="147"/>
      <c r="F8" s="147"/>
      <c r="G8" s="147"/>
      <c r="H8" s="147"/>
      <c r="I8" s="147">
        <v>906944</v>
      </c>
      <c r="J8" s="147"/>
      <c r="K8" s="148">
        <f aca="true" t="shared" si="0" ref="K8:K40">SUM(E8:J8)</f>
        <v>906944</v>
      </c>
      <c r="L8" s="147">
        <v>1746368</v>
      </c>
      <c r="M8" s="148">
        <f aca="true" t="shared" si="1" ref="M8:M40">K8+L8</f>
        <v>2653312</v>
      </c>
    </row>
    <row r="9" spans="1:13" ht="13.5" customHeight="1">
      <c r="A9" s="268" t="s">
        <v>258</v>
      </c>
      <c r="B9" s="269"/>
      <c r="C9" s="269"/>
      <c r="D9" s="4">
        <v>3</v>
      </c>
      <c r="E9" s="147"/>
      <c r="F9" s="147"/>
      <c r="G9" s="147">
        <v>-7526061</v>
      </c>
      <c r="H9" s="147"/>
      <c r="I9" s="147">
        <v>-6134196</v>
      </c>
      <c r="J9" s="147"/>
      <c r="K9" s="148">
        <f t="shared" si="0"/>
        <v>-13660257</v>
      </c>
      <c r="L9" s="147">
        <v>835504</v>
      </c>
      <c r="M9" s="148">
        <f t="shared" si="1"/>
        <v>-12824753</v>
      </c>
    </row>
    <row r="10" spans="1:13" ht="27.75" customHeight="1">
      <c r="A10" s="270" t="s">
        <v>344</v>
      </c>
      <c r="B10" s="269"/>
      <c r="C10" s="269"/>
      <c r="D10" s="4">
        <v>4</v>
      </c>
      <c r="E10" s="148">
        <f aca="true" t="shared" si="2" ref="E10:J10">SUM(E7:E9)</f>
        <v>442887200</v>
      </c>
      <c r="F10" s="148">
        <f t="shared" si="2"/>
        <v>0</v>
      </c>
      <c r="G10" s="148">
        <f t="shared" si="2"/>
        <v>485044618</v>
      </c>
      <c r="H10" s="148">
        <f t="shared" si="2"/>
        <v>423894652</v>
      </c>
      <c r="I10" s="148">
        <f t="shared" si="2"/>
        <v>269018849</v>
      </c>
      <c r="J10" s="148">
        <f t="shared" si="2"/>
        <v>152504002</v>
      </c>
      <c r="K10" s="148">
        <f t="shared" si="0"/>
        <v>1773349321</v>
      </c>
      <c r="L10" s="148">
        <f>SUM(L7:L9)</f>
        <v>65436979</v>
      </c>
      <c r="M10" s="148">
        <f t="shared" si="1"/>
        <v>1838786300</v>
      </c>
    </row>
    <row r="11" spans="1:13" ht="27" customHeight="1">
      <c r="A11" s="270" t="s">
        <v>345</v>
      </c>
      <c r="B11" s="288"/>
      <c r="C11" s="288"/>
      <c r="D11" s="4">
        <v>5</v>
      </c>
      <c r="E11" s="148">
        <f>E12+E13</f>
        <v>0</v>
      </c>
      <c r="F11" s="148">
        <f aca="true" t="shared" si="3" ref="F11:L11">F12+F13</f>
        <v>0</v>
      </c>
      <c r="G11" s="148">
        <f t="shared" si="3"/>
        <v>75727778</v>
      </c>
      <c r="H11" s="148">
        <f t="shared" si="3"/>
        <v>0</v>
      </c>
      <c r="I11" s="148">
        <f t="shared" si="3"/>
        <v>4166959</v>
      </c>
      <c r="J11" s="148">
        <f t="shared" si="3"/>
        <v>84949765</v>
      </c>
      <c r="K11" s="148">
        <f t="shared" si="0"/>
        <v>164844502</v>
      </c>
      <c r="L11" s="148">
        <f t="shared" si="3"/>
        <v>4147754</v>
      </c>
      <c r="M11" s="148">
        <f t="shared" si="1"/>
        <v>168992256</v>
      </c>
    </row>
    <row r="12" spans="1:13" ht="12.75">
      <c r="A12" s="268" t="s">
        <v>259</v>
      </c>
      <c r="B12" s="269"/>
      <c r="C12" s="269"/>
      <c r="D12" s="4">
        <v>6</v>
      </c>
      <c r="E12" s="147"/>
      <c r="F12" s="147"/>
      <c r="G12" s="147"/>
      <c r="H12" s="147"/>
      <c r="I12" s="147"/>
      <c r="J12" s="147">
        <v>84949765</v>
      </c>
      <c r="K12" s="148">
        <f t="shared" si="0"/>
        <v>84949765</v>
      </c>
      <c r="L12" s="147">
        <v>3349219</v>
      </c>
      <c r="M12" s="148">
        <f t="shared" si="1"/>
        <v>88298984</v>
      </c>
    </row>
    <row r="13" spans="1:13" ht="24.75" customHeight="1">
      <c r="A13" s="268" t="s">
        <v>88</v>
      </c>
      <c r="B13" s="269"/>
      <c r="C13" s="269"/>
      <c r="D13" s="4">
        <v>7</v>
      </c>
      <c r="E13" s="148">
        <f aca="true" t="shared" si="4" ref="E13:J13">SUM(E14:E17)</f>
        <v>0</v>
      </c>
      <c r="F13" s="148">
        <f t="shared" si="4"/>
        <v>0</v>
      </c>
      <c r="G13" s="148">
        <f t="shared" si="4"/>
        <v>75727778</v>
      </c>
      <c r="H13" s="148">
        <f t="shared" si="4"/>
        <v>0</v>
      </c>
      <c r="I13" s="148">
        <f t="shared" si="4"/>
        <v>4166959</v>
      </c>
      <c r="J13" s="148">
        <f t="shared" si="4"/>
        <v>0</v>
      </c>
      <c r="K13" s="148">
        <f t="shared" si="0"/>
        <v>79894737</v>
      </c>
      <c r="L13" s="148">
        <f>SUM(L14:L17)</f>
        <v>798535</v>
      </c>
      <c r="M13" s="148">
        <f t="shared" si="1"/>
        <v>80693272</v>
      </c>
    </row>
    <row r="14" spans="1:13" ht="36" customHeight="1">
      <c r="A14" s="268" t="s">
        <v>411</v>
      </c>
      <c r="B14" s="269"/>
      <c r="C14" s="269"/>
      <c r="D14" s="4">
        <v>8</v>
      </c>
      <c r="E14" s="147"/>
      <c r="F14" s="147"/>
      <c r="G14" s="147">
        <v>-3244589</v>
      </c>
      <c r="H14" s="147"/>
      <c r="I14" s="147">
        <v>5356680</v>
      </c>
      <c r="J14" s="147"/>
      <c r="K14" s="148">
        <f t="shared" si="0"/>
        <v>2112091</v>
      </c>
      <c r="L14" s="147"/>
      <c r="M14" s="148">
        <f t="shared" si="1"/>
        <v>2112091</v>
      </c>
    </row>
    <row r="15" spans="1:13" ht="26.25" customHeight="1">
      <c r="A15" s="268" t="s">
        <v>412</v>
      </c>
      <c r="B15" s="269"/>
      <c r="C15" s="269"/>
      <c r="D15" s="4">
        <v>9</v>
      </c>
      <c r="E15" s="147"/>
      <c r="F15" s="147"/>
      <c r="G15" s="147">
        <v>-7746521</v>
      </c>
      <c r="H15" s="147"/>
      <c r="I15" s="147"/>
      <c r="J15" s="147"/>
      <c r="K15" s="148">
        <f t="shared" si="0"/>
        <v>-7746521</v>
      </c>
      <c r="L15" s="147">
        <v>245624</v>
      </c>
      <c r="M15" s="148">
        <f t="shared" si="1"/>
        <v>-7500897</v>
      </c>
    </row>
    <row r="16" spans="1:13" ht="27" customHeight="1">
      <c r="A16" s="268" t="s">
        <v>295</v>
      </c>
      <c r="B16" s="269"/>
      <c r="C16" s="269"/>
      <c r="D16" s="4">
        <v>10</v>
      </c>
      <c r="E16" s="147"/>
      <c r="F16" s="147"/>
      <c r="G16" s="147">
        <v>85933880</v>
      </c>
      <c r="H16" s="147"/>
      <c r="I16" s="147"/>
      <c r="J16" s="147"/>
      <c r="K16" s="148">
        <f t="shared" si="0"/>
        <v>85933880</v>
      </c>
      <c r="L16" s="147"/>
      <c r="M16" s="148">
        <f t="shared" si="1"/>
        <v>85933880</v>
      </c>
    </row>
    <row r="17" spans="1:13" ht="18" customHeight="1">
      <c r="A17" s="268" t="s">
        <v>260</v>
      </c>
      <c r="B17" s="269"/>
      <c r="C17" s="269"/>
      <c r="D17" s="4">
        <v>11</v>
      </c>
      <c r="E17" s="147"/>
      <c r="F17" s="147"/>
      <c r="G17" s="147">
        <v>785008</v>
      </c>
      <c r="H17" s="147"/>
      <c r="I17" s="147">
        <v>-1189721</v>
      </c>
      <c r="J17" s="147"/>
      <c r="K17" s="148">
        <f t="shared" si="0"/>
        <v>-404713</v>
      </c>
      <c r="L17" s="147">
        <v>552911</v>
      </c>
      <c r="M17" s="148">
        <f t="shared" si="1"/>
        <v>148198</v>
      </c>
    </row>
    <row r="18" spans="1:13" ht="21.75" customHeight="1">
      <c r="A18" s="270" t="s">
        <v>346</v>
      </c>
      <c r="B18" s="269"/>
      <c r="C18" s="269"/>
      <c r="D18" s="4">
        <v>12</v>
      </c>
      <c r="E18" s="148">
        <f>SUM(E19:E22)</f>
        <v>0</v>
      </c>
      <c r="F18" s="148">
        <f aca="true" t="shared" si="5" ref="F18:L18">SUM(F19:F22)</f>
        <v>0</v>
      </c>
      <c r="G18" s="148">
        <f t="shared" si="5"/>
        <v>0</v>
      </c>
      <c r="H18" s="148">
        <f t="shared" si="5"/>
        <v>20036009</v>
      </c>
      <c r="I18" s="148">
        <f t="shared" si="5"/>
        <v>129569111</v>
      </c>
      <c r="J18" s="148">
        <f t="shared" si="5"/>
        <v>-152504002</v>
      </c>
      <c r="K18" s="148">
        <f t="shared" si="0"/>
        <v>-2898882</v>
      </c>
      <c r="L18" s="148">
        <f t="shared" si="5"/>
        <v>-986729</v>
      </c>
      <c r="M18" s="148">
        <f t="shared" si="1"/>
        <v>-3885611</v>
      </c>
    </row>
    <row r="19" spans="1:13" ht="16.5" customHeight="1">
      <c r="A19" s="268" t="s">
        <v>89</v>
      </c>
      <c r="B19" s="269"/>
      <c r="C19" s="269"/>
      <c r="D19" s="4">
        <v>13</v>
      </c>
      <c r="E19" s="147"/>
      <c r="F19" s="147"/>
      <c r="G19" s="147"/>
      <c r="H19" s="147"/>
      <c r="I19" s="147"/>
      <c r="J19" s="147"/>
      <c r="K19" s="148">
        <f t="shared" si="0"/>
        <v>0</v>
      </c>
      <c r="L19" s="147"/>
      <c r="M19" s="148">
        <f t="shared" si="1"/>
        <v>0</v>
      </c>
    </row>
    <row r="20" spans="1:13" ht="14.25" customHeight="1">
      <c r="A20" s="268" t="s">
        <v>297</v>
      </c>
      <c r="B20" s="269"/>
      <c r="C20" s="269"/>
      <c r="D20" s="4">
        <v>14</v>
      </c>
      <c r="E20" s="147"/>
      <c r="F20" s="147"/>
      <c r="G20" s="147"/>
      <c r="H20" s="147"/>
      <c r="I20" s="147"/>
      <c r="J20" s="147"/>
      <c r="K20" s="148">
        <f t="shared" si="0"/>
        <v>0</v>
      </c>
      <c r="L20" s="147"/>
      <c r="M20" s="148">
        <f t="shared" si="1"/>
        <v>0</v>
      </c>
    </row>
    <row r="21" spans="1:13" ht="14.25" customHeight="1">
      <c r="A21" s="268" t="s">
        <v>298</v>
      </c>
      <c r="B21" s="269"/>
      <c r="C21" s="269"/>
      <c r="D21" s="4">
        <v>15</v>
      </c>
      <c r="E21" s="147"/>
      <c r="F21" s="147"/>
      <c r="G21" s="147"/>
      <c r="H21" s="147"/>
      <c r="I21" s="147"/>
      <c r="J21" s="147">
        <v>-2898882</v>
      </c>
      <c r="K21" s="148">
        <f t="shared" si="0"/>
        <v>-2898882</v>
      </c>
      <c r="L21" s="147">
        <v>-986729</v>
      </c>
      <c r="M21" s="148">
        <f t="shared" si="1"/>
        <v>-3885611</v>
      </c>
    </row>
    <row r="22" spans="1:13" ht="12.75">
      <c r="A22" s="268" t="s">
        <v>299</v>
      </c>
      <c r="B22" s="269"/>
      <c r="C22" s="269"/>
      <c r="D22" s="4">
        <v>16</v>
      </c>
      <c r="E22" s="147"/>
      <c r="F22" s="147"/>
      <c r="G22" s="147"/>
      <c r="H22" s="147">
        <v>20036009</v>
      </c>
      <c r="I22" s="147">
        <v>129569111</v>
      </c>
      <c r="J22" s="147">
        <v>-149605120</v>
      </c>
      <c r="K22" s="148">
        <f t="shared" si="0"/>
        <v>0</v>
      </c>
      <c r="L22" s="147"/>
      <c r="M22" s="148">
        <f t="shared" si="1"/>
        <v>0</v>
      </c>
    </row>
    <row r="23" spans="1:13" ht="33" customHeight="1" thickBot="1">
      <c r="A23" s="275" t="s">
        <v>347</v>
      </c>
      <c r="B23" s="276"/>
      <c r="C23" s="276"/>
      <c r="D23" s="18">
        <v>17</v>
      </c>
      <c r="E23" s="149">
        <f aca="true" t="shared" si="6" ref="E23:J23">E10+E11+E18</f>
        <v>442887200</v>
      </c>
      <c r="F23" s="149">
        <f t="shared" si="6"/>
        <v>0</v>
      </c>
      <c r="G23" s="149">
        <f t="shared" si="6"/>
        <v>560772396</v>
      </c>
      <c r="H23" s="149">
        <f t="shared" si="6"/>
        <v>443930661</v>
      </c>
      <c r="I23" s="149">
        <f t="shared" si="6"/>
        <v>402754919</v>
      </c>
      <c r="J23" s="149">
        <f t="shared" si="6"/>
        <v>84949765</v>
      </c>
      <c r="K23" s="149">
        <f t="shared" si="0"/>
        <v>1935294941</v>
      </c>
      <c r="L23" s="149">
        <f>L10+L11+L18</f>
        <v>68598004</v>
      </c>
      <c r="M23" s="149">
        <f t="shared" si="1"/>
        <v>2003892945</v>
      </c>
    </row>
    <row r="24" spans="1:13" ht="19.5" customHeight="1" thickTop="1">
      <c r="A24" s="273" t="s">
        <v>300</v>
      </c>
      <c r="B24" s="274"/>
      <c r="C24" s="274"/>
      <c r="D24" s="19">
        <v>18</v>
      </c>
      <c r="E24" s="150">
        <f>E23</f>
        <v>442887200</v>
      </c>
      <c r="F24" s="150">
        <f aca="true" t="shared" si="7" ref="F24:M24">F23</f>
        <v>0</v>
      </c>
      <c r="G24" s="150">
        <f t="shared" si="7"/>
        <v>560772396</v>
      </c>
      <c r="H24" s="150">
        <f t="shared" si="7"/>
        <v>443930661</v>
      </c>
      <c r="I24" s="150">
        <f t="shared" si="7"/>
        <v>402754919</v>
      </c>
      <c r="J24" s="150">
        <f t="shared" si="7"/>
        <v>84949765</v>
      </c>
      <c r="K24" s="151">
        <f t="shared" si="7"/>
        <v>1935294941</v>
      </c>
      <c r="L24" s="150">
        <f t="shared" si="7"/>
        <v>68598004</v>
      </c>
      <c r="M24" s="151">
        <f t="shared" si="7"/>
        <v>2003892945</v>
      </c>
    </row>
    <row r="25" spans="1:13" ht="12.75">
      <c r="A25" s="268" t="s">
        <v>302</v>
      </c>
      <c r="B25" s="269"/>
      <c r="C25" s="269"/>
      <c r="D25" s="4">
        <v>19</v>
      </c>
      <c r="E25" s="147"/>
      <c r="F25" s="147"/>
      <c r="G25" s="147"/>
      <c r="H25" s="147"/>
      <c r="I25" s="147"/>
      <c r="J25" s="147"/>
      <c r="K25" s="148">
        <f t="shared" si="0"/>
        <v>0</v>
      </c>
      <c r="L25" s="147"/>
      <c r="M25" s="148">
        <f t="shared" si="1"/>
        <v>0</v>
      </c>
    </row>
    <row r="26" spans="1:13" ht="15.75" customHeight="1">
      <c r="A26" s="268" t="s">
        <v>301</v>
      </c>
      <c r="B26" s="269"/>
      <c r="C26" s="269"/>
      <c r="D26" s="4">
        <v>20</v>
      </c>
      <c r="E26" s="147"/>
      <c r="F26" s="147"/>
      <c r="G26" s="147">
        <v>-783466</v>
      </c>
      <c r="H26" s="147"/>
      <c r="I26" s="147">
        <v>991132</v>
      </c>
      <c r="J26" s="147"/>
      <c r="K26" s="148">
        <f t="shared" si="0"/>
        <v>207666</v>
      </c>
      <c r="L26" s="147">
        <v>83688</v>
      </c>
      <c r="M26" s="148">
        <f t="shared" si="1"/>
        <v>291354</v>
      </c>
    </row>
    <row r="27" spans="1:13" ht="24" customHeight="1">
      <c r="A27" s="270" t="s">
        <v>348</v>
      </c>
      <c r="B27" s="269"/>
      <c r="C27" s="269"/>
      <c r="D27" s="4">
        <v>21</v>
      </c>
      <c r="E27" s="148">
        <f>SUM(E24:E26)</f>
        <v>442887200</v>
      </c>
      <c r="F27" s="148">
        <f aca="true" t="shared" si="8" ref="F27:L27">SUM(F24:F26)</f>
        <v>0</v>
      </c>
      <c r="G27" s="148">
        <f t="shared" si="8"/>
        <v>559988930</v>
      </c>
      <c r="H27" s="148">
        <f t="shared" si="8"/>
        <v>443930661</v>
      </c>
      <c r="I27" s="148">
        <f t="shared" si="8"/>
        <v>403746051</v>
      </c>
      <c r="J27" s="148">
        <f t="shared" si="8"/>
        <v>84949765</v>
      </c>
      <c r="K27" s="148">
        <f t="shared" si="0"/>
        <v>1935502607</v>
      </c>
      <c r="L27" s="148">
        <f t="shared" si="8"/>
        <v>68681692</v>
      </c>
      <c r="M27" s="148">
        <f t="shared" si="1"/>
        <v>2004184299</v>
      </c>
    </row>
    <row r="28" spans="1:13" ht="23.25" customHeight="1">
      <c r="A28" s="270" t="s">
        <v>349</v>
      </c>
      <c r="B28" s="269"/>
      <c r="C28" s="269"/>
      <c r="D28" s="4">
        <v>22</v>
      </c>
      <c r="E28" s="148">
        <f>E29+E30</f>
        <v>0</v>
      </c>
      <c r="F28" s="148">
        <f aca="true" t="shared" si="9" ref="F28:L28">F29+F30</f>
        <v>0</v>
      </c>
      <c r="G28" s="148">
        <f t="shared" si="9"/>
        <v>-24343292</v>
      </c>
      <c r="H28" s="148">
        <f t="shared" si="9"/>
        <v>0</v>
      </c>
      <c r="I28" s="148">
        <f t="shared" si="9"/>
        <v>3860452</v>
      </c>
      <c r="J28" s="148">
        <f t="shared" si="9"/>
        <v>57182414</v>
      </c>
      <c r="K28" s="148">
        <f t="shared" si="0"/>
        <v>36699574</v>
      </c>
      <c r="L28" s="148">
        <f t="shared" si="9"/>
        <v>2674385</v>
      </c>
      <c r="M28" s="148">
        <f t="shared" si="1"/>
        <v>39373959</v>
      </c>
    </row>
    <row r="29" spans="1:13" ht="13.5" customHeight="1">
      <c r="A29" s="268" t="s">
        <v>90</v>
      </c>
      <c r="B29" s="269"/>
      <c r="C29" s="269"/>
      <c r="D29" s="4">
        <v>23</v>
      </c>
      <c r="E29" s="147"/>
      <c r="F29" s="147"/>
      <c r="G29" s="147"/>
      <c r="H29" s="147"/>
      <c r="I29" s="147"/>
      <c r="J29" s="147">
        <v>57182414</v>
      </c>
      <c r="K29" s="148">
        <f t="shared" si="0"/>
        <v>57182414</v>
      </c>
      <c r="L29" s="147">
        <v>2704759</v>
      </c>
      <c r="M29" s="148">
        <f t="shared" si="1"/>
        <v>59887173</v>
      </c>
    </row>
    <row r="30" spans="1:13" ht="24" customHeight="1">
      <c r="A30" s="268" t="s">
        <v>87</v>
      </c>
      <c r="B30" s="269"/>
      <c r="C30" s="269"/>
      <c r="D30" s="4">
        <v>24</v>
      </c>
      <c r="E30" s="148">
        <f aca="true" t="shared" si="10" ref="E30:J30">SUM(E31:E34)</f>
        <v>0</v>
      </c>
      <c r="F30" s="148">
        <f t="shared" si="10"/>
        <v>0</v>
      </c>
      <c r="G30" s="148">
        <f t="shared" si="10"/>
        <v>-24343292</v>
      </c>
      <c r="H30" s="148">
        <f t="shared" si="10"/>
        <v>0</v>
      </c>
      <c r="I30" s="148">
        <f t="shared" si="10"/>
        <v>3860452</v>
      </c>
      <c r="J30" s="148">
        <f t="shared" si="10"/>
        <v>0</v>
      </c>
      <c r="K30" s="148">
        <f t="shared" si="0"/>
        <v>-20482840</v>
      </c>
      <c r="L30" s="148">
        <f>SUM(L31:L34)</f>
        <v>-30374</v>
      </c>
      <c r="M30" s="148">
        <f t="shared" si="1"/>
        <v>-20513214</v>
      </c>
    </row>
    <row r="31" spans="1:13" ht="33" customHeight="1">
      <c r="A31" s="268" t="s">
        <v>411</v>
      </c>
      <c r="B31" s="269"/>
      <c r="C31" s="269"/>
      <c r="D31" s="4">
        <v>25</v>
      </c>
      <c r="E31" s="147"/>
      <c r="F31" s="147"/>
      <c r="G31" s="147">
        <v>-2658510</v>
      </c>
      <c r="H31" s="147"/>
      <c r="I31" s="147">
        <v>3319693</v>
      </c>
      <c r="J31" s="147"/>
      <c r="K31" s="148">
        <f t="shared" si="0"/>
        <v>661183</v>
      </c>
      <c r="L31" s="147"/>
      <c r="M31" s="148">
        <f t="shared" si="1"/>
        <v>661183</v>
      </c>
    </row>
    <row r="32" spans="1:13" ht="24" customHeight="1">
      <c r="A32" s="268" t="s">
        <v>412</v>
      </c>
      <c r="B32" s="269"/>
      <c r="C32" s="269"/>
      <c r="D32" s="4">
        <v>26</v>
      </c>
      <c r="E32" s="147"/>
      <c r="F32" s="147"/>
      <c r="G32" s="147">
        <v>-23156289</v>
      </c>
      <c r="H32" s="147"/>
      <c r="I32" s="147"/>
      <c r="J32" s="147"/>
      <c r="K32" s="148">
        <f t="shared" si="0"/>
        <v>-23156289</v>
      </c>
      <c r="L32" s="147">
        <v>-31382</v>
      </c>
      <c r="M32" s="148">
        <f t="shared" si="1"/>
        <v>-23187671</v>
      </c>
    </row>
    <row r="33" spans="1:13" ht="22.5" customHeight="1">
      <c r="A33" s="268" t="s">
        <v>295</v>
      </c>
      <c r="B33" s="269"/>
      <c r="C33" s="269"/>
      <c r="D33" s="4">
        <v>27</v>
      </c>
      <c r="E33" s="147"/>
      <c r="F33" s="147"/>
      <c r="G33" s="147">
        <v>1489088</v>
      </c>
      <c r="H33" s="147"/>
      <c r="I33" s="147"/>
      <c r="J33" s="147"/>
      <c r="K33" s="148">
        <f t="shared" si="0"/>
        <v>1489088</v>
      </c>
      <c r="L33" s="147"/>
      <c r="M33" s="148">
        <f t="shared" si="1"/>
        <v>1489088</v>
      </c>
    </row>
    <row r="34" spans="1:13" ht="16.5" customHeight="1">
      <c r="A34" s="268" t="s">
        <v>260</v>
      </c>
      <c r="B34" s="269"/>
      <c r="C34" s="269"/>
      <c r="D34" s="4">
        <v>28</v>
      </c>
      <c r="E34" s="147"/>
      <c r="F34" s="147"/>
      <c r="G34" s="147">
        <v>-17581</v>
      </c>
      <c r="H34" s="147"/>
      <c r="I34" s="147">
        <v>540759</v>
      </c>
      <c r="J34" s="147"/>
      <c r="K34" s="148">
        <f t="shared" si="0"/>
        <v>523178</v>
      </c>
      <c r="L34" s="147">
        <v>1008</v>
      </c>
      <c r="M34" s="148">
        <f t="shared" si="1"/>
        <v>524186</v>
      </c>
    </row>
    <row r="35" spans="1:13" ht="30.75" customHeight="1">
      <c r="A35" s="270" t="s">
        <v>350</v>
      </c>
      <c r="B35" s="269"/>
      <c r="C35" s="269"/>
      <c r="D35" s="4">
        <v>29</v>
      </c>
      <c r="E35" s="148">
        <f aca="true" t="shared" si="11" ref="E35:J35">SUM(E36:E39)</f>
        <v>0</v>
      </c>
      <c r="F35" s="148">
        <f t="shared" si="11"/>
        <v>0</v>
      </c>
      <c r="G35" s="148">
        <f t="shared" si="11"/>
        <v>0</v>
      </c>
      <c r="H35" s="148">
        <f t="shared" si="11"/>
        <v>0</v>
      </c>
      <c r="I35" s="148">
        <f t="shared" si="11"/>
        <v>84949765</v>
      </c>
      <c r="J35" s="148">
        <f t="shared" si="11"/>
        <v>-84949765</v>
      </c>
      <c r="K35" s="148">
        <f t="shared" si="0"/>
        <v>0</v>
      </c>
      <c r="L35" s="148">
        <f>SUM(L36:L39)</f>
        <v>-2479678</v>
      </c>
      <c r="M35" s="148">
        <f t="shared" si="1"/>
        <v>-2479678</v>
      </c>
    </row>
    <row r="36" spans="1:13" ht="16.5" customHeight="1">
      <c r="A36" s="268" t="s">
        <v>296</v>
      </c>
      <c r="B36" s="269"/>
      <c r="C36" s="269"/>
      <c r="D36" s="4">
        <v>30</v>
      </c>
      <c r="E36" s="147"/>
      <c r="F36" s="147"/>
      <c r="G36" s="147"/>
      <c r="H36" s="147"/>
      <c r="I36" s="147"/>
      <c r="J36" s="147"/>
      <c r="K36" s="148">
        <f t="shared" si="0"/>
        <v>0</v>
      </c>
      <c r="L36" s="147"/>
      <c r="M36" s="148">
        <f t="shared" si="1"/>
        <v>0</v>
      </c>
    </row>
    <row r="37" spans="1:13" ht="12.75">
      <c r="A37" s="268" t="s">
        <v>297</v>
      </c>
      <c r="B37" s="269"/>
      <c r="C37" s="269"/>
      <c r="D37" s="4">
        <v>31</v>
      </c>
      <c r="E37" s="147"/>
      <c r="F37" s="147"/>
      <c r="G37" s="147"/>
      <c r="H37" s="147"/>
      <c r="I37" s="147"/>
      <c r="J37" s="147"/>
      <c r="K37" s="148">
        <f t="shared" si="0"/>
        <v>0</v>
      </c>
      <c r="L37" s="147"/>
      <c r="M37" s="148">
        <f t="shared" si="1"/>
        <v>0</v>
      </c>
    </row>
    <row r="38" spans="1:13" ht="12.75">
      <c r="A38" s="268" t="s">
        <v>298</v>
      </c>
      <c r="B38" s="269"/>
      <c r="C38" s="269"/>
      <c r="D38" s="4">
        <v>32</v>
      </c>
      <c r="E38" s="147"/>
      <c r="F38" s="147"/>
      <c r="G38" s="147"/>
      <c r="H38" s="147"/>
      <c r="I38" s="147"/>
      <c r="J38" s="147"/>
      <c r="K38" s="148">
        <f t="shared" si="0"/>
        <v>0</v>
      </c>
      <c r="L38" s="147">
        <v>-1110195</v>
      </c>
      <c r="M38" s="148">
        <f t="shared" si="1"/>
        <v>-1110195</v>
      </c>
    </row>
    <row r="39" spans="1:13" ht="12.75">
      <c r="A39" s="268" t="s">
        <v>91</v>
      </c>
      <c r="B39" s="269"/>
      <c r="C39" s="269"/>
      <c r="D39" s="4">
        <v>33</v>
      </c>
      <c r="E39" s="147"/>
      <c r="F39" s="147"/>
      <c r="G39" s="147"/>
      <c r="H39" s="147"/>
      <c r="I39" s="147">
        <v>84949765</v>
      </c>
      <c r="J39" s="147">
        <v>-84949765</v>
      </c>
      <c r="K39" s="148">
        <f t="shared" si="0"/>
        <v>0</v>
      </c>
      <c r="L39" s="147">
        <v>-1369483</v>
      </c>
      <c r="M39" s="148">
        <f t="shared" si="1"/>
        <v>-1369483</v>
      </c>
    </row>
    <row r="40" spans="1:13" ht="42" customHeight="1">
      <c r="A40" s="271" t="s">
        <v>351</v>
      </c>
      <c r="B40" s="272"/>
      <c r="C40" s="272"/>
      <c r="D40" s="16">
        <v>34</v>
      </c>
      <c r="E40" s="152">
        <f aca="true" t="shared" si="12" ref="E40:J40">E27+E28+E35</f>
        <v>442887200</v>
      </c>
      <c r="F40" s="152">
        <f t="shared" si="12"/>
        <v>0</v>
      </c>
      <c r="G40" s="152">
        <f t="shared" si="12"/>
        <v>535645638</v>
      </c>
      <c r="H40" s="152">
        <f t="shared" si="12"/>
        <v>443930661</v>
      </c>
      <c r="I40" s="152">
        <f t="shared" si="12"/>
        <v>492556268</v>
      </c>
      <c r="J40" s="152">
        <f t="shared" si="12"/>
        <v>57182414</v>
      </c>
      <c r="K40" s="152">
        <f t="shared" si="0"/>
        <v>1972202181</v>
      </c>
      <c r="L40" s="152">
        <f>L27+L28+L35</f>
        <v>68876399</v>
      </c>
      <c r="M40" s="152">
        <f t="shared" si="1"/>
        <v>2041078580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25:K26" formulaRange="1"/>
    <ignoredError sqref="K10:K23 K27:K40 K24:M24" formula="1" formulaRange="1"/>
    <ignoredError sqref="E24:J24" unlockedFormula="1"/>
    <ignoredError sqref="K24: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pans="1:10" ht="12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9" t="s">
        <v>343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0" t="s">
        <v>82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">
      <c r="A25" s="36"/>
      <c r="B25" s="36"/>
      <c r="C25" s="36"/>
      <c r="D25" s="36"/>
      <c r="E25" s="36"/>
      <c r="F25" s="36"/>
      <c r="G25" s="36"/>
      <c r="H25" s="36"/>
      <c r="J25" s="36"/>
    </row>
    <row r="26" spans="1:10" ht="12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nbabic1</cp:lastModifiedBy>
  <cp:lastPrinted>2011-07-26T07:34:02Z</cp:lastPrinted>
  <dcterms:created xsi:type="dcterms:W3CDTF">2008-10-17T11:51:54Z</dcterms:created>
  <dcterms:modified xsi:type="dcterms:W3CDTF">2011-07-27T07:02:42Z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