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030" firstSheet="1" activeTab="3"/>
  </bookViews>
  <sheets>
    <sheet name="Skriveni" sheetId="1" state="hidden" r:id="rId1"/>
    <sheet name="OPCI PODACI" sheetId="2" r:id="rId2"/>
    <sheet name="Bilanca" sheetId="3" r:id="rId3"/>
    <sheet name="RDG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6">#REF!</definedName>
    <definedName name="p" localSheetId="1">#REF!</definedName>
    <definedName name="p">#REF!</definedName>
    <definedName name="_xlnm.Print_Area" localSheetId="6">'BILJEŠKE '!$A$1:$J$38</definedName>
    <definedName name="_xlnm.Print_Area" localSheetId="1">'OPCI PODACI'!$A$1:$I$66</definedName>
    <definedName name="_xlnm.Print_Area" localSheetId="3">'RDG'!$A$1:$L$103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<sst xmlns="http://schemas.openxmlformats.org/spreadsheetml/2006/main" count="928" uniqueCount="516">
  <si>
    <t>VP</t>
  </si>
  <si>
    <t>VER</t>
  </si>
  <si>
    <t>(osoba ovlaštene za zastupanje)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</si>
  <si>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</si>
  <si>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</si>
  <si>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</si>
  <si>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</si>
  <si>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</si>
  <si>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</si>
  <si>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</si>
  <si>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</si>
  <si>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</si>
  <si>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Osobni identifikacijski broj (OIB):</t>
  </si>
  <si>
    <t>Naziv pozicije</t>
  </si>
  <si>
    <t>AOP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</si>
  <si>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</si>
  <si>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</si>
  <si>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</si>
  <si>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</si>
  <si>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>Isto razdoblje prethodne godine</t>
  </si>
  <si>
    <t>Tekuće poslovno razdoblje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</si>
  <si>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</si>
  <si>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</si>
  <si>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</si>
  <si>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</si>
  <si>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</si>
  <si>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</si>
  <si>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</si>
  <si>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</si>
  <si>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</si>
  <si>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</si>
  <si>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</si>
  <si>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</si>
  <si>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</si>
  <si>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</si>
  <si>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</si>
  <si>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</si>
  <si>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</si>
  <si>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</si>
  <si>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</si>
  <si>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</si>
  <si>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</si>
  <si>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</si>
  <si>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</si>
  <si>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</si>
  <si>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</si>
  <si>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</si>
  <si>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</si>
  <si>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</si>
  <si>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</si>
  <si>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</si>
  <si>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</si>
  <si>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</si>
  <si>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</si>
  <si>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</si>
  <si>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</si>
  <si>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</si>
  <si>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</si>
  <si>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</si>
  <si>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</si>
  <si>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</si>
  <si>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</si>
  <si>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</si>
  <si>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</si>
  <si>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</si>
  <si>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</si>
  <si>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</si>
  <si>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</si>
  <si>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</si>
  <si>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</si>
  <si>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</si>
  <si>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</si>
  <si>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</si>
  <si>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</si>
  <si>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</si>
  <si>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</si>
  <si>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</si>
  <si>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</si>
  <si>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</si>
  <si>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</si>
  <si>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</si>
  <si>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</si>
  <si>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</si>
  <si>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</si>
  <si>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</si>
  <si>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</si>
  <si>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</si>
  <si>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</si>
  <si>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</si>
  <si>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</si>
  <si>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</si>
  <si>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</si>
  <si>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</si>
  <si>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</si>
  <si>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</si>
  <si>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</si>
  <si>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</si>
  <si>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</si>
  <si>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</si>
  <si>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</si>
  <si>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</si>
  <si>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</si>
  <si>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</si>
  <si>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</si>
  <si>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</si>
  <si>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</si>
  <si>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</si>
  <si>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</si>
  <si>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</si>
  <si>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</si>
  <si>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</si>
  <si>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</si>
  <si>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</si>
  <si>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</si>
  <si>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</si>
  <si>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</si>
  <si>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</si>
  <si>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</si>
  <si>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</si>
  <si>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</si>
  <si>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</si>
  <si>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</si>
  <si>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t xml:space="preserve">      1. Promjena matematičke pričuve osiguranja (AOP 161 + 162)</t>
  </si>
  <si>
    <t xml:space="preserve">      2. Promjena ostalih tehn. pričuva, neto od reosiguranja (AOP 164 do 166)</t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</si>
  <si>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</si>
  <si>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</si>
  <si>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</si>
  <si>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</si>
  <si>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</si>
  <si>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</si>
  <si>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</si>
  <si>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</si>
  <si>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</si>
  <si>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</si>
  <si>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</si>
  <si>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</si>
  <si>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</si>
  <si>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</si>
  <si>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</si>
  <si>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</si>
  <si>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</si>
  <si>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</si>
  <si>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</si>
  <si>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</si>
  <si>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</si>
  <si>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</si>
  <si>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</si>
  <si>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</si>
  <si>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</si>
  <si>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</si>
  <si>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</si>
  <si>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</si>
  <si>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</si>
  <si>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</si>
  <si>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</si>
  <si>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</si>
  <si>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</si>
  <si>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</si>
  <si>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</si>
  <si>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</si>
  <si>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</si>
  <si>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</si>
  <si>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</si>
  <si>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</si>
  <si>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</si>
  <si>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</si>
  <si>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</si>
  <si>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</si>
  <si>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</si>
  <si>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</si>
  <si>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</si>
  <si>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</si>
  <si>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</si>
  <si>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</si>
  <si>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</si>
  <si>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</si>
  <si>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</si>
  <si>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</si>
  <si>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</si>
  <si>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</si>
  <si>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</si>
  <si>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</si>
  <si>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</si>
  <si>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</si>
  <si>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</si>
  <si>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</si>
  <si>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</si>
  <si>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</si>
  <si>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</si>
  <si>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</si>
  <si>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</si>
  <si>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</si>
  <si>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</si>
  <si>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</si>
  <si>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</si>
  <si>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</si>
  <si>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</si>
  <si>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</si>
  <si>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</si>
  <si>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</si>
  <si>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</si>
  <si>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</si>
  <si>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</si>
  <si>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</si>
  <si>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</si>
  <si>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</si>
  <si>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</si>
  <si>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</si>
  <si>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</si>
  <si>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</si>
  <si>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</si>
  <si>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</si>
  <si>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</si>
  <si>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</si>
  <si>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</si>
  <si>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</si>
  <si>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</si>
  <si>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</si>
  <si>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</si>
  <si>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</si>
  <si>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</si>
  <si>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</si>
  <si>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</si>
  <si>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</si>
  <si>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</si>
  <si>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</si>
  <si>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</si>
  <si>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</si>
  <si>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</si>
  <si>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</si>
  <si>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>SIF_OBL_ORG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</si>
  <si>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</si>
  <si>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</si>
  <si>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</si>
  <si>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</si>
  <si>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</si>
  <si>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</si>
  <si>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</si>
  <si>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</si>
  <si>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</si>
  <si>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</si>
  <si>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</si>
  <si>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</si>
  <si>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</si>
  <si>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</si>
  <si>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</si>
  <si>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</si>
  <si>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</si>
  <si>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</si>
  <si>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</si>
  <si>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</si>
  <si>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</si>
  <si>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</si>
  <si>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</si>
  <si>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</si>
  <si>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</si>
  <si>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</si>
  <si>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</si>
  <si>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</si>
  <si>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</si>
  <si>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</si>
  <si>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</si>
  <si>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</si>
  <si>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</si>
  <si>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</si>
  <si>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BIL</t>
  </si>
  <si>
    <t>DOD</t>
  </si>
  <si>
    <t>NTI</t>
  </si>
  <si>
    <t>NTD</t>
  </si>
  <si>
    <t>DECIMALE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</si>
  <si>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</si>
  <si>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</si>
  <si>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</si>
  <si>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</si>
  <si>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</si>
  <si>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</si>
  <si>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</si>
  <si>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</si>
  <si>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</si>
  <si>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</si>
  <si>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</si>
  <si>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</si>
  <si>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</si>
  <si>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</si>
  <si>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</si>
  <si>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</si>
  <si>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</si>
  <si>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</si>
  <si>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</si>
  <si>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</si>
  <si>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</si>
  <si>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</si>
  <si>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</si>
  <si>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</si>
  <si>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</si>
  <si>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</si>
  <si>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</si>
  <si>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</si>
  <si>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</si>
  <si>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</si>
  <si>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BILJESKA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</si>
  <si>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</si>
  <si>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</si>
  <si>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</si>
  <si>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</si>
  <si>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</si>
  <si>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</si>
  <si>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</si>
  <si>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</si>
  <si>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</si>
  <si>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</si>
  <si>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</si>
  <si>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</si>
  <si>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</si>
  <si>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</si>
  <si>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</si>
  <si>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</si>
  <si>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</si>
  <si>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</si>
  <si>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</si>
  <si>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</si>
  <si>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</si>
  <si>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</si>
  <si>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</si>
  <si>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</si>
  <si>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</si>
  <si>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</si>
  <si>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</si>
  <si>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</si>
  <si>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</si>
  <si>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</si>
  <si>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</si>
  <si>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</si>
  <si>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</si>
  <si>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</si>
  <si>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</si>
  <si>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</si>
  <si>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</si>
  <si>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</si>
  <si>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</si>
  <si>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</si>
  <si>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</si>
  <si>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</si>
  <si>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</si>
  <si>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</si>
  <si>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</si>
  <si>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</si>
  <si>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</si>
  <si>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</si>
  <si>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2000</t>
  </si>
  <si>
    <t>GOD_OBR</t>
  </si>
  <si>
    <t>Razdoblje izvještavanja:</t>
  </si>
  <si>
    <t>I.   Stanje 1. siječnja prethodne godine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</si>
  <si>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</si>
  <si>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</si>
  <si>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</si>
  <si>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</si>
  <si>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</si>
  <si>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</si>
  <si>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</si>
  <si>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>RDG</t>
  </si>
  <si>
    <t>PK</t>
  </si>
  <si>
    <t>KNTRLISTE</t>
  </si>
  <si>
    <t>KTR_BROJ</t>
  </si>
  <si>
    <t>KTR_LISTAMB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</si>
  <si>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</si>
  <si>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</si>
  <si>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</si>
  <si>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</si>
  <si>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</si>
  <si>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</si>
  <si>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</si>
  <si>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</si>
  <si>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</si>
  <si>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</si>
  <si>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</si>
  <si>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</si>
  <si>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</si>
  <si>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</si>
  <si>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</si>
  <si>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</si>
  <si>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</si>
  <si>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</si>
  <si>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</si>
  <si>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</si>
  <si>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</si>
  <si>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</si>
  <si>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</si>
  <si>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</si>
  <si>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</si>
  <si>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</si>
  <si>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</si>
  <si>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</si>
  <si>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</si>
  <si>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</si>
  <si>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</si>
  <si>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</si>
  <si>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</si>
  <si>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</si>
  <si>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</si>
  <si>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</si>
  <si>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</si>
  <si>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</si>
  <si>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</si>
  <si>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</si>
  <si>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</si>
  <si>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</si>
  <si>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</si>
  <si>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</si>
  <si>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</si>
  <si>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</si>
  <si>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</si>
  <si>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</si>
  <si>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</si>
  <si>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</si>
  <si>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</si>
  <si>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</si>
  <si>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</si>
  <si>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</si>
  <si>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</si>
  <si>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</si>
  <si>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</si>
  <si>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</si>
  <si>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</si>
  <si>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</si>
  <si>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</si>
  <si>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</si>
  <si>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</si>
  <si>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</si>
  <si>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</si>
  <si>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</si>
  <si>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</si>
  <si>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</si>
  <si>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</si>
  <si>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</si>
  <si>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</si>
  <si>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</si>
  <si>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</si>
  <si>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</si>
  <si>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</si>
  <si>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t>Život</t>
  </si>
  <si>
    <t>Neživot</t>
  </si>
  <si>
    <t>Ukupno</t>
  </si>
  <si>
    <t xml:space="preserve">    3. Ostali plaćeni troškovi budućeg razdoblja i nedospjela naplata prihoda 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</si>
  <si>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</si>
  <si>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</si>
  <si>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</si>
  <si>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</si>
  <si>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</si>
  <si>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</si>
  <si>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</si>
  <si>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</si>
  <si>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03276147</t>
  </si>
  <si>
    <t>01.01.2010.</t>
  </si>
  <si>
    <t>31.12.2010.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</si>
  <si>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</si>
  <si>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</si>
  <si>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</si>
  <si>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</si>
  <si>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</si>
  <si>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</si>
  <si>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</si>
  <si>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DA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</si>
  <si>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</si>
  <si>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</si>
  <si>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</si>
  <si>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</si>
  <si>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</si>
  <si>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</si>
  <si>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</si>
  <si>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</si>
  <si>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</si>
  <si>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</si>
  <si>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</si>
  <si>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</si>
  <si>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</si>
  <si>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</si>
  <si>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</si>
  <si>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izdavatelj@crosig.hr</t>
  </si>
  <si>
    <t>SILVANA IVANČIĆ, ZDRAVKO ZRINUŠIĆ</t>
  </si>
  <si>
    <t>Članica Uprave</t>
  </si>
  <si>
    <t>Predsjednik Uprave</t>
  </si>
  <si>
    <t>Silvana Ivančić</t>
  </si>
  <si>
    <t>Zdravko Zrinušić</t>
  </si>
  <si>
    <t>Stanje na dan: 31.12.2010.</t>
  </si>
  <si>
    <t>U razdoblju: 01.01.-31.12.2010.</t>
  </si>
  <si>
    <t>Za razdoblje: 01.01.-31.12.2010.</t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</si>
  <si>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</si>
  <si>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</si>
  <si>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</si>
  <si>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t xml:space="preserve">      1. Amortizacija (građevinski objekti koji ne služe društvu za obavljanje djelatnosti)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</si>
  <si>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</si>
  <si>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</si>
  <si>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</si>
  <si>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</si>
  <si>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2.1. Nerealizirani dobici ili gubici od materijalne imovine (zemljišta i građevinski objekti)</t>
  </si>
  <si>
    <t>2.2. Nerealizirani dobici ili gubici od financijske imovine raspoložive za prodaju</t>
  </si>
  <si>
    <t>2.3. Realizirani dobici ili gubici od financijske imovine raspoložive za prodaju</t>
  </si>
  <si>
    <r>
      <t xml:space="preserve">X. Stanje na zadnji dan izvještajnog razdoblja u tekućoj godini </t>
    </r>
    <r>
      <rPr>
        <sz val="8.5"/>
        <rFont val="Arial"/>
        <family val="2"/>
      </rPr>
      <t>(AOP 021+022+029)</t>
    </r>
  </si>
  <si>
    <r>
      <t xml:space="preserve">V. Stanje na zadnji dan izvještajnog  razdoblja u prethodnoj godini </t>
    </r>
    <r>
      <rPr>
        <sz val="8.5"/>
        <rFont val="Arial"/>
        <family val="2"/>
      </rPr>
      <t>(AOP 004+005+012)</t>
    </r>
  </si>
  <si>
    <t>XVI. Dobit ili gubitak obračunskog razdoblja poslije poreza     (AOP 195-196)</t>
  </si>
  <si>
    <r>
      <t xml:space="preserve">XII. Ostali tehnički troškovi, neto od reosiguranja                       </t>
    </r>
    <r>
      <rPr>
        <sz val="8"/>
        <rFont val="Arial"/>
        <family val="2"/>
      </rPr>
      <t>(AOP 192 + 193)</t>
    </r>
  </si>
  <si>
    <t xml:space="preserve">               1.2.7.  Dobici/gubici od prodaje materijalne imovine (uključujući zemljišta i građevinske objekte) </t>
  </si>
  <si>
    <t xml:space="preserve">         2.2. Povećanje/smanjenje ulaganja koja se vrednuju po fer vrijednosti kroz račun dobiti i gubitka </t>
  </si>
  <si>
    <t xml:space="preserve">         2.4. Povećanje/smanjenje depozita kod preuzetog poslovanja osiguranja u reosiguranje </t>
  </si>
  <si>
    <t xml:space="preserve">         2.5. Povećanje/smanjenje ulaganja za račun i rizik vlasnika polica životnog osiguranja </t>
  </si>
  <si>
    <t xml:space="preserve">       2.10. Povećanje/smanjenje plaćenih troškova budućeg razdoblja i nedospjele naplate prihoda </t>
  </si>
  <si>
    <t xml:space="preserve">       2.12. Povećanje/smanjenje tehničkih pričuva životnog osiguranja kada ugovaratelj snosi rizik ulaganja </t>
  </si>
  <si>
    <t xml:space="preserve">       2.17. Povećanje/smanjenje odgođenog plaćanja troškova i prihod budućeg razdoblja </t>
  </si>
  <si>
    <t xml:space="preserve">      5. Primici od prodaje zemljišta i građevinskih objekata koji ne služe društvu za provođenje djelatnosti </t>
  </si>
  <si>
    <t xml:space="preserve">      6. Izdaci za nabavu zemljišta i građevinskih objekata koji ne služe društvu za provođenje djelatnosti </t>
  </si>
  <si>
    <t>IV. UČINCI PROMJENE TEČAJEVA STRANIH VALUTA NA NOVAC I NOVČANE EKVIVALENTE</t>
  </si>
  <si>
    <r>
      <t xml:space="preserve">IX. Izdaci za povrate premija (bonusi i popusti), neto od reosiguranja </t>
    </r>
    <r>
      <rPr>
        <sz val="8"/>
        <rFont val="Arial"/>
        <family val="2"/>
      </rPr>
      <t>(AOP 172 + 173)</t>
    </r>
  </si>
  <si>
    <t>01/ 6333 108</t>
  </si>
  <si>
    <t>01/ 6170 381</t>
  </si>
  <si>
    <t>B. MANJINSKI INTERES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</si>
</sst>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8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3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167" fontId="2" fillId="0" borderId="37" xfId="0" applyNumberFormat="1" applyFont="1" applyFill="1" applyBorder="1" applyAlignment="1">
      <alignment horizontal="center" vertical="center"/>
    </xf>
    <xf numFmtId="167" fontId="2" fillId="0" borderId="38" xfId="0" applyNumberFormat="1" applyFont="1" applyFill="1" applyBorder="1" applyAlignment="1">
      <alignment horizontal="center" vertical="center"/>
    </xf>
    <xf numFmtId="3" fontId="1" fillId="32" borderId="30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31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2" fontId="0" fillId="0" borderId="40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 wrapText="1"/>
      <protection hidden="1"/>
    </xf>
    <xf numFmtId="0" fontId="6" fillId="33" borderId="44" xfId="0" applyFont="1" applyFill="1" applyBorder="1" applyAlignment="1" applyProtection="1">
      <alignment horizontal="center" vertical="center" wrapText="1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6" fillId="33" borderId="47" xfId="0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 applyProtection="1">
      <alignment horizontal="center" vertical="center"/>
      <protection hidden="1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51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51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51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51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2" xfId="58" applyFont="1" applyBorder="1" applyProtection="1">
      <alignment vertical="top"/>
      <protection hidden="1"/>
    </xf>
    <xf numFmtId="0" fontId="14" fillId="0" borderId="52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0" fontId="0" fillId="0" borderId="0" xfId="59" applyFont="1" applyAlignment="1">
      <alignment/>
      <protection/>
    </xf>
    <xf numFmtId="0" fontId="8" fillId="34" borderId="15" xfId="0" applyFont="1" applyFill="1" applyBorder="1" applyAlignment="1" applyProtection="1">
      <alignment horizontal="center" vertical="top" wrapText="1"/>
      <protection hidden="1"/>
    </xf>
    <xf numFmtId="0" fontId="0" fillId="34" borderId="15" xfId="0" applyFont="1" applyFill="1" applyBorder="1" applyAlignment="1" applyProtection="1">
      <alignment horizontal="center" vertical="top" wrapText="1"/>
      <protection hidden="1"/>
    </xf>
    <xf numFmtId="0" fontId="0" fillId="34" borderId="15" xfId="0" applyFont="1" applyFill="1" applyBorder="1" applyAlignment="1" applyProtection="1">
      <alignment vertical="top" wrapText="1"/>
      <protection hidden="1"/>
    </xf>
    <xf numFmtId="0" fontId="1" fillId="34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3" fontId="1" fillId="32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32" borderId="25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Border="1" applyAlignment="1" applyProtection="1">
      <alignment horizontal="right" vertical="center" shrinkToFit="1"/>
      <protection locked="0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3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1" xfId="0" applyNumberFormat="1" applyFont="1" applyFill="1" applyBorder="1" applyAlignment="1" applyProtection="1">
      <alignment horizontal="right" vertical="center" shrinkToFit="1"/>
      <protection hidden="1"/>
    </xf>
    <xf numFmtId="0" fontId="7" fillId="34" borderId="15" xfId="0" applyFont="1" applyFill="1" applyBorder="1" applyAlignment="1" applyProtection="1">
      <alignment horizontal="center" vertical="top" wrapText="1"/>
      <protection hidden="1"/>
    </xf>
    <xf numFmtId="0" fontId="0" fillId="34" borderId="15" xfId="0" applyFill="1" applyBorder="1" applyAlignment="1" applyProtection="1">
      <alignment horizontal="center" vertical="top" wrapTex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8" fillId="34" borderId="15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/>
    </xf>
    <xf numFmtId="193" fontId="1" fillId="0" borderId="56" xfId="0" applyNumberFormat="1" applyFont="1" applyBorder="1" applyAlignment="1" applyProtection="1">
      <alignment horizontal="right" vertical="center" shrinkToFit="1"/>
      <protection locked="0"/>
    </xf>
    <xf numFmtId="19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93" fontId="1" fillId="32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Border="1" applyAlignment="1" applyProtection="1">
      <alignment horizontal="right" vertical="center" shrinkToFit="1"/>
      <protection locked="0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13" xfId="58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17" fillId="0" borderId="0" xfId="58" applyFont="1" applyBorder="1" applyAlignment="1" applyProtection="1">
      <alignment horizontal="right" vertical="center" wrapText="1"/>
      <protection hidden="1"/>
    </xf>
    <xf numFmtId="0" fontId="17" fillId="0" borderId="13" xfId="58" applyFont="1" applyBorder="1" applyAlignment="1" applyProtection="1">
      <alignment horizontal="right" wrapText="1"/>
      <protection hidden="1"/>
    </xf>
    <xf numFmtId="0" fontId="18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4" fillId="0" borderId="0" xfId="58" applyFont="1" applyBorder="1" applyAlignment="1" applyProtection="1">
      <alignment horizontal="right" vertical="center" wrapText="1"/>
      <protection hidden="1"/>
    </xf>
    <xf numFmtId="0" fontId="14" fillId="0" borderId="0" xfId="58" applyFont="1" applyBorder="1" applyAlignment="1" applyProtection="1">
      <alignment horizontal="right" wrapText="1"/>
      <protection hidden="1"/>
    </xf>
    <xf numFmtId="0" fontId="14" fillId="0" borderId="0" xfId="58" applyFont="1" applyAlignment="1" applyProtection="1">
      <alignment horizontal="right" wrapText="1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9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0" xfId="58" applyFont="1" applyAlignment="1" applyProtection="1">
      <alignment horizontal="center" vertical="center"/>
      <protection hidden="1"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0" fontId="14" fillId="0" borderId="15" xfId="64" applyFont="1" applyBorder="1" applyAlignment="1">
      <alignment/>
      <protection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Alignment="1" applyProtection="1">
      <alignment horizontal="right" vertical="center" wrapText="1"/>
      <protection hidden="1"/>
    </xf>
    <xf numFmtId="0" fontId="14" fillId="0" borderId="13" xfId="58" applyFont="1" applyBorder="1" applyAlignment="1" applyProtection="1">
      <alignment horizontal="right" wrapText="1"/>
      <protection hidden="1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4" borderId="15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1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58" xfId="58" applyFont="1" applyBorder="1" applyAlignment="1" applyProtection="1">
      <alignment horizontal="center" vertical="top"/>
      <protection hidden="1"/>
    </xf>
    <xf numFmtId="0" fontId="14" fillId="0" borderId="58" xfId="58" applyFont="1" applyBorder="1" applyAlignment="1">
      <alignment horizontal="center"/>
      <protection/>
    </xf>
    <xf numFmtId="0" fontId="14" fillId="0" borderId="58" xfId="58" applyFont="1" applyBorder="1" applyAlignment="1">
      <alignment/>
      <protection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41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0" fillId="34" borderId="15" xfId="0" applyFill="1" applyBorder="1" applyAlignment="1" applyProtection="1">
      <alignment horizontal="center" vertical="top" wrapText="1"/>
      <protection hidden="1"/>
    </xf>
    <xf numFmtId="0" fontId="2" fillId="36" borderId="14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33" borderId="65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>
      <alignment horizontal="center" vertical="center" wrapText="1"/>
    </xf>
    <xf numFmtId="0" fontId="6" fillId="33" borderId="67" xfId="0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72" xfId="0" applyFont="1" applyFill="1" applyBorder="1" applyAlignment="1" applyProtection="1">
      <alignment horizontal="center" vertical="center" wrapText="1"/>
      <protection hidden="1"/>
    </xf>
    <xf numFmtId="0" fontId="1" fillId="0" borderId="56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76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6" fillId="36" borderId="39" xfId="0" applyFont="1" applyFill="1" applyBorder="1" applyAlignment="1">
      <alignment horizontal="left" vertical="center" wrapText="1"/>
    </xf>
    <xf numFmtId="0" fontId="1" fillId="36" borderId="40" xfId="0" applyFont="1" applyFill="1" applyBorder="1" applyAlignment="1">
      <alignment vertical="center"/>
    </xf>
    <xf numFmtId="0" fontId="1" fillId="36" borderId="41" xfId="0" applyFont="1" applyFill="1" applyBorder="1" applyAlignment="1">
      <alignment vertical="center"/>
    </xf>
    <xf numFmtId="0" fontId="2" fillId="36" borderId="39" xfId="0" applyFont="1" applyFill="1" applyBorder="1" applyAlignment="1">
      <alignment horizontal="left" vertical="center" shrinkToFit="1"/>
    </xf>
    <xf numFmtId="0" fontId="2" fillId="36" borderId="40" xfId="0" applyFont="1" applyFill="1" applyBorder="1" applyAlignment="1">
      <alignment horizontal="left" vertical="center" shrinkToFit="1"/>
    </xf>
    <xf numFmtId="0" fontId="2" fillId="36" borderId="41" xfId="0" applyFont="1" applyFill="1" applyBorder="1" applyAlignment="1">
      <alignment horizontal="left" vertical="center" shrinkToFit="1"/>
    </xf>
    <xf numFmtId="0" fontId="6" fillId="0" borderId="56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6" fillId="0" borderId="79" xfId="0" applyFont="1" applyFill="1" applyBorder="1" applyAlignment="1">
      <alignment vertical="center" wrapText="1"/>
    </xf>
    <xf numFmtId="0" fontId="1" fillId="0" borderId="80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wrapText="1"/>
    </xf>
    <xf numFmtId="0" fontId="1" fillId="0" borderId="87" xfId="0" applyFont="1" applyBorder="1" applyAlignment="1">
      <alignment wrapText="1"/>
    </xf>
    <xf numFmtId="0" fontId="0" fillId="34" borderId="15" xfId="0" applyFont="1" applyFill="1" applyBorder="1" applyAlignment="1">
      <alignment horizontal="center" vertical="top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88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33" borderId="45" xfId="0" applyNumberFormat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0" fillId="0" borderId="92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162</v>
      </c>
      <c r="B1" s="15" t="s">
        <v>163</v>
      </c>
      <c r="C1" s="14"/>
      <c r="D1" s="14" t="s">
        <v>164</v>
      </c>
      <c r="E1" s="14" t="s">
        <v>165</v>
      </c>
      <c r="F1" s="14" t="s">
        <v>14</v>
      </c>
      <c r="G1" s="14" t="s">
        <v>300</v>
      </c>
      <c r="H1" s="19" t="s">
        <v>140</v>
      </c>
      <c r="I1" s="14" t="s">
        <v>269</v>
      </c>
      <c r="J1" s="20" t="s">
        <v>141</v>
      </c>
      <c r="K1" s="20" t="s">
        <v>142</v>
      </c>
      <c r="L1" s="20" t="s">
        <v>143</v>
      </c>
      <c r="M1" s="20" t="s">
        <v>144</v>
      </c>
      <c r="N1" s="20" t="s">
        <v>145</v>
      </c>
      <c r="O1" s="20" t="s">
        <v>146</v>
      </c>
      <c r="P1" s="20" t="s">
        <v>147</v>
      </c>
      <c r="Q1" s="20" t="s">
        <v>148</v>
      </c>
      <c r="R1" s="20" t="s">
        <v>149</v>
      </c>
      <c r="S1" s="20" t="s">
        <v>150</v>
      </c>
      <c r="T1" s="20" t="s">
        <v>151</v>
      </c>
      <c r="U1" s="20" t="s">
        <v>330</v>
      </c>
      <c r="V1" s="20" t="s">
        <v>331</v>
      </c>
      <c r="W1" s="20" t="s">
        <v>332</v>
      </c>
      <c r="X1" s="20" t="s">
        <v>333</v>
      </c>
      <c r="Y1" s="14" t="s">
        <v>334</v>
      </c>
      <c r="Z1" s="14" t="s">
        <v>335</v>
      </c>
      <c r="AA1" s="14" t="s">
        <v>336</v>
      </c>
      <c r="AB1" s="14" t="s">
        <v>337</v>
      </c>
      <c r="AC1" s="16" t="s">
        <v>362</v>
      </c>
    </row>
    <row r="2" spans="1:29" ht="12.75" hidden="1">
      <c r="A2" s="8" t="s">
        <v>350</v>
      </c>
      <c r="B2" s="18" t="e">
        <f>#REF!</f>
        <v>#REF!</v>
      </c>
      <c r="D2" s="24" t="s">
        <v>265</v>
      </c>
      <c r="E2" s="6">
        <v>1</v>
      </c>
      <c r="F2" s="6" t="e">
        <f>#REF!</f>
        <v>#REF!</v>
      </c>
      <c r="G2" s="6" t="e">
        <f>IF(#REF!=0,"",#REF!)</f>
        <v>#REF!</v>
      </c>
      <c r="H2" s="42" t="e">
        <f>J2/100*F2+2*K2/100*F2+3*L2/100*F2+4*M2/100*F2+5*N2/100*F2+6*O2/100*F2</f>
        <v>#REF!</v>
      </c>
      <c r="I2" s="34" t="e">
        <f>ABS(ROUND(J2,0)-J2)+ABS(ROUND(K2,0)-K2)+ABS(ROUND(L2,0)-L2)+ABS(ROUND(M2,0)-M2)+ABS(ROUND(N2,0)-N2)+ABS(ROUND(O2,0)-O2)</f>
        <v>#REF!</v>
      </c>
      <c r="J2" s="34" t="e">
        <f>#REF!</f>
        <v>#REF!</v>
      </c>
      <c r="K2" s="34" t="e">
        <f>#REF!</f>
        <v>#REF!</v>
      </c>
      <c r="L2" s="34" t="e">
        <f>#REF!</f>
        <v>#REF!</v>
      </c>
      <c r="M2" s="34" t="e">
        <f>#REF!</f>
        <v>#REF!</v>
      </c>
      <c r="N2" s="34" t="e">
        <f>#REF!</f>
        <v>#REF!</v>
      </c>
      <c r="O2" s="35" t="e">
        <f>#REF!</f>
        <v>#REF!</v>
      </c>
      <c r="P2" s="34"/>
      <c r="Q2" s="34"/>
      <c r="R2" s="34"/>
      <c r="S2" s="34"/>
      <c r="T2" s="34"/>
      <c r="U2" s="34"/>
      <c r="V2" s="34"/>
      <c r="W2" s="34"/>
      <c r="X2" s="35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166</v>
      </c>
      <c r="D3" s="7" t="s">
        <v>265</v>
      </c>
      <c r="E3" s="8">
        <v>1</v>
      </c>
      <c r="F3" s="8" t="e">
        <f>#REF!</f>
        <v>#REF!</v>
      </c>
      <c r="G3" s="8" t="e">
        <f>IF(#REF!=0,"",#REF!)</f>
        <v>#REF!</v>
      </c>
      <c r="H3" s="43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349</v>
      </c>
      <c r="D4" s="7" t="s">
        <v>265</v>
      </c>
      <c r="E4" s="8">
        <v>1</v>
      </c>
      <c r="F4" s="8" t="e">
        <f>#REF!</f>
        <v>#REF!</v>
      </c>
      <c r="G4" s="8" t="e">
        <f>IF(#REF!=0,"",#REF!)</f>
        <v>#REF!</v>
      </c>
      <c r="H4" s="43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161</v>
      </c>
      <c r="B5" s="5">
        <f>IF(ISNUMBER(#REF!),#REF!,0)</f>
        <v>0</v>
      </c>
      <c r="D5" s="7" t="s">
        <v>265</v>
      </c>
      <c r="E5" s="8">
        <v>1</v>
      </c>
      <c r="F5" s="8" t="e">
        <f>#REF!</f>
        <v>#REF!</v>
      </c>
      <c r="G5" s="8" t="e">
        <f>IF(#REF!=0,"",#REF!)</f>
        <v>#REF!</v>
      </c>
      <c r="H5" s="43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152</v>
      </c>
      <c r="B6" s="5" t="e">
        <f>#REF!</f>
        <v>#REF!</v>
      </c>
      <c r="D6" s="7" t="s">
        <v>265</v>
      </c>
      <c r="E6" s="8">
        <v>1</v>
      </c>
      <c r="F6" s="8" t="e">
        <f>#REF!</f>
        <v>#REF!</v>
      </c>
      <c r="G6" s="8" t="e">
        <f>IF(#REF!=0,"",#REF!)</f>
        <v>#REF!</v>
      </c>
      <c r="H6" s="43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153</v>
      </c>
      <c r="B7" s="5" t="e">
        <f>#REF!</f>
        <v>#REF!</v>
      </c>
      <c r="D7" s="7" t="s">
        <v>265</v>
      </c>
      <c r="E7" s="8">
        <v>1</v>
      </c>
      <c r="F7" s="8" t="e">
        <f>#REF!</f>
        <v>#REF!</v>
      </c>
      <c r="G7" s="8" t="e">
        <f>IF(#REF!=0,"",#REF!)</f>
        <v>#REF!</v>
      </c>
      <c r="H7" s="43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405</v>
      </c>
      <c r="B8" s="5" t="e">
        <f>#REF!</f>
        <v>#REF!</v>
      </c>
      <c r="D8" s="7" t="s">
        <v>265</v>
      </c>
      <c r="E8" s="8">
        <v>1</v>
      </c>
      <c r="F8" s="8" t="e">
        <f>#REF!</f>
        <v>#REF!</v>
      </c>
      <c r="G8" s="8" t="e">
        <f>IF(#REF!=0,"",#REF!)</f>
        <v>#REF!</v>
      </c>
      <c r="H8" s="43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154</v>
      </c>
      <c r="B9" s="5" t="e">
        <f>TRIM(#REF!)</f>
        <v>#REF!</v>
      </c>
      <c r="D9" s="7" t="s">
        <v>265</v>
      </c>
      <c r="E9" s="8">
        <v>1</v>
      </c>
      <c r="F9" s="8" t="e">
        <f>#REF!</f>
        <v>#REF!</v>
      </c>
      <c r="G9" s="8" t="e">
        <f>IF(#REF!=0,"",#REF!)</f>
        <v>#REF!</v>
      </c>
      <c r="H9" s="43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155</v>
      </c>
      <c r="B10" s="5" t="e">
        <f>TEXT(#REF!,"00000")</f>
        <v>#REF!</v>
      </c>
      <c r="D10" s="7" t="s">
        <v>265</v>
      </c>
      <c r="E10" s="8">
        <v>1</v>
      </c>
      <c r="F10" s="8" t="e">
        <f>#REF!</f>
        <v>#REF!</v>
      </c>
      <c r="G10" s="8" t="e">
        <f>IF(#REF!=0,"",#REF!)</f>
        <v>#REF!</v>
      </c>
      <c r="H10" s="43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156</v>
      </c>
      <c r="B11" s="5" t="e">
        <f>TRIM(#REF!)</f>
        <v>#REF!</v>
      </c>
      <c r="D11" s="7" t="s">
        <v>265</v>
      </c>
      <c r="E11" s="8">
        <v>1</v>
      </c>
      <c r="F11" s="8" t="e">
        <f>#REF!</f>
        <v>#REF!</v>
      </c>
      <c r="G11" s="8" t="e">
        <f>IF(#REF!=0,"",#REF!)</f>
        <v>#REF!</v>
      </c>
      <c r="H11" s="43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157</v>
      </c>
      <c r="B12" s="5" t="e">
        <f>TRIM(#REF!)</f>
        <v>#REF!</v>
      </c>
      <c r="D12" s="7" t="s">
        <v>265</v>
      </c>
      <c r="E12" s="8">
        <v>1</v>
      </c>
      <c r="F12" s="8" t="e">
        <f>#REF!</f>
        <v>#REF!</v>
      </c>
      <c r="G12" s="8" t="e">
        <f>IF(#REF!=0,"",#REF!)</f>
        <v>#REF!</v>
      </c>
      <c r="H12" s="43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406</v>
      </c>
      <c r="B13" s="5" t="e">
        <f>TRIM(#REF!)</f>
        <v>#REF!</v>
      </c>
      <c r="D13" s="7" t="s">
        <v>265</v>
      </c>
      <c r="E13" s="8">
        <v>1</v>
      </c>
      <c r="F13" s="8" t="e">
        <f>#REF!</f>
        <v>#REF!</v>
      </c>
      <c r="G13" s="8" t="e">
        <f>IF(#REF!=0,"",#REF!)</f>
        <v>#REF!</v>
      </c>
      <c r="H13" s="43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407</v>
      </c>
      <c r="B14" s="5" t="e">
        <f>TRIM(#REF!)</f>
        <v>#REF!</v>
      </c>
      <c r="D14" s="7" t="s">
        <v>265</v>
      </c>
      <c r="E14" s="8">
        <v>1</v>
      </c>
      <c r="F14" s="8" t="e">
        <f>#REF!</f>
        <v>#REF!</v>
      </c>
      <c r="G14" s="8" t="e">
        <f>IF(#REF!=0,"",#REF!)</f>
        <v>#REF!</v>
      </c>
      <c r="H14" s="43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160</v>
      </c>
      <c r="B15" s="5" t="e">
        <f>TEXT(#REF!,"00")</f>
        <v>#REF!</v>
      </c>
      <c r="D15" s="7" t="s">
        <v>265</v>
      </c>
      <c r="E15" s="8">
        <v>1</v>
      </c>
      <c r="F15" s="8" t="e">
        <f>#REF!</f>
        <v>#REF!</v>
      </c>
      <c r="G15" s="8" t="e">
        <f>IF(#REF!=0,"",#REF!)</f>
        <v>#REF!</v>
      </c>
      <c r="H15" s="43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159</v>
      </c>
      <c r="B16" s="5" t="e">
        <f>TEXT(#REF!,"000")</f>
        <v>#REF!</v>
      </c>
      <c r="D16" s="7" t="s">
        <v>265</v>
      </c>
      <c r="E16" s="8">
        <v>1</v>
      </c>
      <c r="F16" s="8" t="e">
        <f>#REF!</f>
        <v>#REF!</v>
      </c>
      <c r="G16" s="8" t="e">
        <f>IF(#REF!=0,"",#REF!)</f>
        <v>#REF!</v>
      </c>
      <c r="H16" s="43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158</v>
      </c>
      <c r="B17" s="5" t="e">
        <f>#REF!</f>
        <v>#REF!</v>
      </c>
      <c r="D17" s="7" t="s">
        <v>265</v>
      </c>
      <c r="E17" s="8">
        <v>1</v>
      </c>
      <c r="F17" s="8" t="e">
        <f>#REF!</f>
        <v>#REF!</v>
      </c>
      <c r="G17" s="8" t="e">
        <f>IF(#REF!=0,"",#REF!)</f>
        <v>#REF!</v>
      </c>
      <c r="H17" s="43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408</v>
      </c>
      <c r="B18" s="5" t="e">
        <f>IF(#REF!&lt;&gt;"",#REF!,"")</f>
        <v>#REF!</v>
      </c>
      <c r="D18" s="7" t="s">
        <v>265</v>
      </c>
      <c r="E18" s="8">
        <v>1</v>
      </c>
      <c r="F18" s="8" t="e">
        <f>#REF!</f>
        <v>#REF!</v>
      </c>
      <c r="G18" s="8" t="e">
        <f>IF(#REF!=0,"",#REF!)</f>
        <v>#REF!</v>
      </c>
      <c r="H18" s="43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409</v>
      </c>
      <c r="B19" s="5" t="e">
        <f>IF(#REF!&lt;&gt;"",#REF!,"")</f>
        <v>#REF!</v>
      </c>
      <c r="D19" s="7" t="s">
        <v>265</v>
      </c>
      <c r="E19" s="8">
        <v>1</v>
      </c>
      <c r="F19" s="8" t="e">
        <f>#REF!</f>
        <v>#REF!</v>
      </c>
      <c r="G19" s="8" t="e">
        <f>IF(#REF!=0,"",#REF!)</f>
        <v>#REF!</v>
      </c>
      <c r="H19" s="43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410</v>
      </c>
      <c r="B20" s="5" t="e">
        <f>#REF!</f>
        <v>#REF!</v>
      </c>
      <c r="D20" s="7" t="s">
        <v>265</v>
      </c>
      <c r="E20" s="8">
        <v>1</v>
      </c>
      <c r="F20" s="8" t="e">
        <f>#REF!</f>
        <v>#REF!</v>
      </c>
      <c r="G20" s="8" t="e">
        <f>IF(#REF!=0,"",#REF!)</f>
        <v>#REF!</v>
      </c>
      <c r="H20" s="43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411</v>
      </c>
      <c r="B21" s="5" t="e">
        <f>#REF!</f>
        <v>#REF!</v>
      </c>
      <c r="D21" s="7" t="s">
        <v>265</v>
      </c>
      <c r="E21" s="8">
        <v>1</v>
      </c>
      <c r="F21" s="8" t="e">
        <f>#REF!</f>
        <v>#REF!</v>
      </c>
      <c r="G21" s="8" t="e">
        <f>IF(#REF!=0,"",#REF!)</f>
        <v>#REF!</v>
      </c>
      <c r="H21" s="43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412</v>
      </c>
      <c r="B22" s="5" t="e">
        <f>#REF!</f>
        <v>#REF!</v>
      </c>
      <c r="D22" s="7" t="s">
        <v>265</v>
      </c>
      <c r="E22" s="8">
        <v>1</v>
      </c>
      <c r="F22" s="8" t="e">
        <f>#REF!</f>
        <v>#REF!</v>
      </c>
      <c r="G22" s="8" t="e">
        <f>IF(#REF!=0,"",#REF!)</f>
        <v>#REF!</v>
      </c>
      <c r="H22" s="43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413</v>
      </c>
      <c r="B23" s="5" t="e">
        <f>#REF!</f>
        <v>#REF!</v>
      </c>
      <c r="D23" s="7" t="s">
        <v>265</v>
      </c>
      <c r="E23" s="8">
        <v>1</v>
      </c>
      <c r="F23" s="8" t="e">
        <f>#REF!</f>
        <v>#REF!</v>
      </c>
      <c r="G23" s="8" t="e">
        <f>IF(#REF!=0,"",#REF!)</f>
        <v>#REF!</v>
      </c>
      <c r="H23" s="43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414</v>
      </c>
      <c r="B24" s="5" t="e">
        <f>#REF!</f>
        <v>#REF!</v>
      </c>
      <c r="D24" s="7" t="s">
        <v>265</v>
      </c>
      <c r="E24" s="8">
        <v>1</v>
      </c>
      <c r="F24" s="8" t="e">
        <f>#REF!</f>
        <v>#REF!</v>
      </c>
      <c r="G24" s="8" t="e">
        <f>IF(#REF!=0,"",#REF!)</f>
        <v>#REF!</v>
      </c>
      <c r="H24" s="43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415</v>
      </c>
      <c r="B25" s="5" t="e">
        <f>#REF!</f>
        <v>#REF!</v>
      </c>
      <c r="D25" s="7" t="s">
        <v>265</v>
      </c>
      <c r="E25" s="8">
        <v>1</v>
      </c>
      <c r="F25" s="8" t="e">
        <f>#REF!</f>
        <v>#REF!</v>
      </c>
      <c r="G25" s="8" t="e">
        <f>IF(#REF!=0,"",#REF!)</f>
        <v>#REF!</v>
      </c>
      <c r="H25" s="43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416</v>
      </c>
      <c r="B26" s="5" t="e">
        <f>#REF!</f>
        <v>#REF!</v>
      </c>
      <c r="D26" s="7" t="s">
        <v>265</v>
      </c>
      <c r="E26" s="8">
        <v>1</v>
      </c>
      <c r="F26" s="8" t="e">
        <f>#REF!</f>
        <v>#REF!</v>
      </c>
      <c r="G26" s="8" t="e">
        <f>IF(#REF!=0,"",#REF!)</f>
        <v>#REF!</v>
      </c>
      <c r="H26" s="43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417</v>
      </c>
      <c r="B27" s="5" t="e">
        <f>#REF!</f>
        <v>#REF!</v>
      </c>
      <c r="D27" s="7" t="s">
        <v>265</v>
      </c>
      <c r="E27" s="8">
        <v>1</v>
      </c>
      <c r="F27" s="8" t="e">
        <f>#REF!</f>
        <v>#REF!</v>
      </c>
      <c r="G27" s="8" t="e">
        <f>IF(#REF!=0,"",#REF!)</f>
        <v>#REF!</v>
      </c>
      <c r="H27" s="43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418</v>
      </c>
      <c r="B28" s="5" t="e">
        <f>#REF!</f>
        <v>#REF!</v>
      </c>
      <c r="D28" s="7" t="s">
        <v>265</v>
      </c>
      <c r="E28" s="8">
        <v>1</v>
      </c>
      <c r="F28" s="8" t="e">
        <f>#REF!</f>
        <v>#REF!</v>
      </c>
      <c r="G28" s="8" t="e">
        <f>IF(#REF!=0,"",#REF!)</f>
        <v>#REF!</v>
      </c>
      <c r="H28" s="43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419</v>
      </c>
      <c r="B29" s="5" t="e">
        <f>#REF!</f>
        <v>#REF!</v>
      </c>
      <c r="D29" s="7" t="s">
        <v>265</v>
      </c>
      <c r="E29" s="8">
        <v>1</v>
      </c>
      <c r="F29" s="8" t="e">
        <f>#REF!</f>
        <v>#REF!</v>
      </c>
      <c r="G29" s="8" t="e">
        <f>IF(#REF!=0,"",#REF!)</f>
        <v>#REF!</v>
      </c>
      <c r="H29" s="43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420</v>
      </c>
      <c r="B30" s="5" t="e">
        <f>#REF!</f>
        <v>#REF!</v>
      </c>
      <c r="D30" s="7" t="s">
        <v>265</v>
      </c>
      <c r="E30" s="8">
        <v>1</v>
      </c>
      <c r="F30" s="8" t="e">
        <f>#REF!</f>
        <v>#REF!</v>
      </c>
      <c r="G30" s="8" t="e">
        <f>IF(#REF!=0,"",#REF!)</f>
        <v>#REF!</v>
      </c>
      <c r="H30" s="43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421</v>
      </c>
      <c r="B31" s="5" t="e">
        <f>#REF!</f>
        <v>#REF!</v>
      </c>
      <c r="D31" s="7" t="s">
        <v>265</v>
      </c>
      <c r="E31" s="8">
        <v>1</v>
      </c>
      <c r="F31" s="8" t="e">
        <f>#REF!</f>
        <v>#REF!</v>
      </c>
      <c r="G31" s="8" t="e">
        <f>IF(#REF!=0,"",#REF!)</f>
        <v>#REF!</v>
      </c>
      <c r="H31" s="43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422</v>
      </c>
      <c r="B32" s="5" t="e">
        <f>#REF!</f>
        <v>#REF!</v>
      </c>
      <c r="D32" s="7" t="s">
        <v>265</v>
      </c>
      <c r="E32" s="8">
        <v>1</v>
      </c>
      <c r="F32" s="8" t="e">
        <f>#REF!</f>
        <v>#REF!</v>
      </c>
      <c r="G32" s="8" t="e">
        <f>IF(#REF!=0,"",#REF!)</f>
        <v>#REF!</v>
      </c>
      <c r="H32" s="43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423</v>
      </c>
      <c r="B33" s="5" t="e">
        <f>#REF!</f>
        <v>#REF!</v>
      </c>
      <c r="D33" s="7" t="s">
        <v>265</v>
      </c>
      <c r="E33" s="8">
        <v>1</v>
      </c>
      <c r="F33" s="8" t="e">
        <f>#REF!</f>
        <v>#REF!</v>
      </c>
      <c r="G33" s="8" t="e">
        <f>IF(#REF!=0,"",#REF!)</f>
        <v>#REF!</v>
      </c>
      <c r="H33" s="43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424</v>
      </c>
      <c r="B34" s="5" t="e">
        <f>#REF!</f>
        <v>#REF!</v>
      </c>
      <c r="D34" s="7" t="s">
        <v>265</v>
      </c>
      <c r="E34" s="8">
        <v>1</v>
      </c>
      <c r="F34" s="8" t="e">
        <f>#REF!</f>
        <v>#REF!</v>
      </c>
      <c r="G34" s="8" t="e">
        <f>IF(#REF!=0,"",#REF!)</f>
        <v>#REF!</v>
      </c>
      <c r="H34" s="43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425</v>
      </c>
      <c r="B35" s="5" t="e">
        <f>#REF!</f>
        <v>#REF!</v>
      </c>
      <c r="D35" s="7" t="s">
        <v>265</v>
      </c>
      <c r="E35" s="8">
        <v>1</v>
      </c>
      <c r="F35" s="8" t="e">
        <f>#REF!</f>
        <v>#REF!</v>
      </c>
      <c r="G35" s="8" t="e">
        <f>IF(#REF!=0,"",#REF!)</f>
        <v>#REF!</v>
      </c>
      <c r="H35" s="43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426</v>
      </c>
      <c r="B36" s="5" t="e">
        <f>#REF!</f>
        <v>#REF!</v>
      </c>
      <c r="D36" s="7" t="s">
        <v>265</v>
      </c>
      <c r="E36" s="8">
        <v>1</v>
      </c>
      <c r="F36" s="8" t="e">
        <f>#REF!</f>
        <v>#REF!</v>
      </c>
      <c r="G36" s="8" t="e">
        <f>IF(#REF!=0,"",#REF!)</f>
        <v>#REF!</v>
      </c>
      <c r="H36" s="43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427</v>
      </c>
      <c r="B37" s="5" t="e">
        <f>#REF!</f>
        <v>#REF!</v>
      </c>
      <c r="D37" s="7" t="s">
        <v>265</v>
      </c>
      <c r="E37" s="8">
        <v>1</v>
      </c>
      <c r="F37" s="8" t="e">
        <f>#REF!</f>
        <v>#REF!</v>
      </c>
      <c r="G37" s="8" t="e">
        <f>IF(#REF!=0,"",#REF!)</f>
        <v>#REF!</v>
      </c>
      <c r="H37" s="43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428</v>
      </c>
      <c r="B38" s="5" t="e">
        <f>TRIM(#REF!)</f>
        <v>#REF!</v>
      </c>
      <c r="D38" s="7" t="s">
        <v>265</v>
      </c>
      <c r="E38" s="8">
        <v>1</v>
      </c>
      <c r="F38" s="8" t="e">
        <f>#REF!</f>
        <v>#REF!</v>
      </c>
      <c r="G38" s="8" t="e">
        <f>IF(#REF!=0,"",#REF!)</f>
        <v>#REF!</v>
      </c>
      <c r="H38" s="43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429</v>
      </c>
      <c r="B39" s="5" t="e">
        <f>TRIM(#REF!)</f>
        <v>#REF!</v>
      </c>
      <c r="D39" s="7" t="s">
        <v>265</v>
      </c>
      <c r="E39" s="8">
        <v>1</v>
      </c>
      <c r="F39" s="8" t="e">
        <f>#REF!</f>
        <v>#REF!</v>
      </c>
      <c r="G39" s="8" t="e">
        <f>IF(#REF!=0,"",#REF!)</f>
        <v>#REF!</v>
      </c>
      <c r="H39" s="43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430</v>
      </c>
      <c r="B40" s="5" t="e">
        <f>TRIM(#REF!)</f>
        <v>#REF!</v>
      </c>
      <c r="D40" s="7" t="s">
        <v>265</v>
      </c>
      <c r="E40" s="8">
        <v>1</v>
      </c>
      <c r="F40" s="8" t="e">
        <f>#REF!</f>
        <v>#REF!</v>
      </c>
      <c r="G40" s="8" t="e">
        <f>IF(#REF!=0,"",#REF!)</f>
        <v>#REF!</v>
      </c>
      <c r="H40" s="43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431</v>
      </c>
      <c r="B41" s="5" t="e">
        <f>TRIM(#REF!)</f>
        <v>#REF!</v>
      </c>
      <c r="D41" s="7" t="s">
        <v>265</v>
      </c>
      <c r="E41" s="8">
        <v>1</v>
      </c>
      <c r="F41" s="8" t="e">
        <f>#REF!</f>
        <v>#REF!</v>
      </c>
      <c r="G41" s="8" t="e">
        <f>IF(#REF!=0,"",#REF!)</f>
        <v>#REF!</v>
      </c>
      <c r="H41" s="43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292</v>
      </c>
      <c r="B42" s="5" t="e">
        <f>TRIM(#REF!)</f>
        <v>#REF!</v>
      </c>
      <c r="D42" s="7" t="s">
        <v>265</v>
      </c>
      <c r="E42" s="8">
        <v>1</v>
      </c>
      <c r="F42" s="8" t="e">
        <f>#REF!</f>
        <v>#REF!</v>
      </c>
      <c r="G42" s="8" t="e">
        <f>IF(#REF!=0,"",#REF!)</f>
        <v>#REF!</v>
      </c>
      <c r="H42" s="43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291</v>
      </c>
      <c r="B43" s="5" t="e">
        <f>TRIM(#REF!)</f>
        <v>#REF!</v>
      </c>
      <c r="D43" s="7" t="s">
        <v>265</v>
      </c>
      <c r="E43" s="8">
        <v>1</v>
      </c>
      <c r="F43" s="8" t="e">
        <f>#REF!</f>
        <v>#REF!</v>
      </c>
      <c r="G43" s="8" t="e">
        <f>IF(#REF!=0,"",#REF!)</f>
        <v>#REF!</v>
      </c>
      <c r="H43" s="43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9</v>
      </c>
      <c r="B44" s="5" t="e">
        <f>IF(#REF!&lt;&gt;"",TEXT(#REF!,"YYYYMMDD"),"")</f>
        <v>#REF!</v>
      </c>
      <c r="D44" s="7" t="s">
        <v>265</v>
      </c>
      <c r="E44" s="8">
        <v>1</v>
      </c>
      <c r="F44" s="8" t="e">
        <f>#REF!</f>
        <v>#REF!</v>
      </c>
      <c r="G44" s="8" t="e">
        <f>IF(#REF!=0,"",#REF!)</f>
        <v>#REF!</v>
      </c>
      <c r="H44" s="43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10</v>
      </c>
      <c r="B45" s="5" t="e">
        <f>IF(#REF!&lt;&gt;"",TEXT(#REF!,"YYYYMMDD"),"")</f>
        <v>#REF!</v>
      </c>
      <c r="D45" s="7" t="s">
        <v>265</v>
      </c>
      <c r="E45" s="8">
        <v>1</v>
      </c>
      <c r="F45" s="8" t="e">
        <f>#REF!</f>
        <v>#REF!</v>
      </c>
      <c r="G45" s="8" t="e">
        <f>IF(#REF!=0,"",#REF!)</f>
        <v>#REF!</v>
      </c>
      <c r="H45" s="43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4</v>
      </c>
      <c r="B46" s="5" t="e">
        <f>IF(#REF!&lt;&gt;0,"DA","NE")</f>
        <v>#REF!</v>
      </c>
      <c r="D46" s="7" t="s">
        <v>265</v>
      </c>
      <c r="E46" s="8">
        <v>1</v>
      </c>
      <c r="F46" s="8" t="e">
        <f>#REF!</f>
        <v>#REF!</v>
      </c>
      <c r="G46" s="8" t="e">
        <f>IF(#REF!=0,"",#REF!)</f>
        <v>#REF!</v>
      </c>
      <c r="H46" s="43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3</v>
      </c>
      <c r="B47" s="5" t="e">
        <f>IF(#REF!&lt;&gt;0,"DA","NE")</f>
        <v>#REF!</v>
      </c>
      <c r="D47" s="7" t="s">
        <v>265</v>
      </c>
      <c r="E47" s="8">
        <v>1</v>
      </c>
      <c r="F47" s="8" t="e">
        <f>#REF!</f>
        <v>#REF!</v>
      </c>
      <c r="G47" s="8" t="e">
        <f>IF(#REF!=0,"",#REF!)</f>
        <v>#REF!</v>
      </c>
      <c r="H47" s="43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5</v>
      </c>
      <c r="B48" s="5" t="e">
        <f>#REF!</f>
        <v>#REF!</v>
      </c>
      <c r="D48" s="7" t="s">
        <v>265</v>
      </c>
      <c r="E48" s="8">
        <v>1</v>
      </c>
      <c r="F48" s="8" t="e">
        <f>#REF!</f>
        <v>#REF!</v>
      </c>
      <c r="G48" s="8" t="e">
        <f>IF(#REF!=0,"",#REF!)</f>
        <v>#REF!</v>
      </c>
      <c r="H48" s="43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7</v>
      </c>
      <c r="B49" s="5" t="e">
        <f>IF(#REF!&lt;&gt;0,"DA","NE")</f>
        <v>#REF!</v>
      </c>
      <c r="D49" s="7" t="s">
        <v>265</v>
      </c>
      <c r="E49" s="8">
        <v>1</v>
      </c>
      <c r="F49" s="8" t="e">
        <f>#REF!</f>
        <v>#REF!</v>
      </c>
      <c r="G49" s="8" t="e">
        <f>IF(#REF!=0,"",#REF!)</f>
        <v>#REF!</v>
      </c>
      <c r="H49" s="43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6</v>
      </c>
      <c r="B50" s="5" t="s">
        <v>139</v>
      </c>
      <c r="D50" s="7" t="s">
        <v>265</v>
      </c>
      <c r="E50" s="8">
        <v>1</v>
      </c>
      <c r="F50" s="8" t="e">
        <f>#REF!</f>
        <v>#REF!</v>
      </c>
      <c r="G50" s="8" t="e">
        <f>IF(#REF!=0,"",#REF!)</f>
        <v>#REF!</v>
      </c>
      <c r="H50" s="43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8</v>
      </c>
      <c r="B51" s="5" t="e">
        <f>#REF!</f>
        <v>#REF!</v>
      </c>
      <c r="D51" s="7" t="s">
        <v>265</v>
      </c>
      <c r="E51" s="8">
        <v>1</v>
      </c>
      <c r="F51" s="8" t="e">
        <f>#REF!</f>
        <v>#REF!</v>
      </c>
      <c r="G51" s="8" t="e">
        <f>IF(#REF!=0,"",#REF!)</f>
        <v>#REF!</v>
      </c>
      <c r="H51" s="43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432</v>
      </c>
      <c r="B52" s="5" t="e">
        <f>IF(#REF!&gt;0,"DA","NE")</f>
        <v>#REF!</v>
      </c>
      <c r="D52" s="7" t="s">
        <v>265</v>
      </c>
      <c r="E52" s="8">
        <v>1</v>
      </c>
      <c r="F52" s="8" t="e">
        <f>#REF!</f>
        <v>#REF!</v>
      </c>
      <c r="G52" s="8" t="e">
        <f>IF(#REF!=0,"",#REF!)</f>
        <v>#REF!</v>
      </c>
      <c r="H52" s="43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293</v>
      </c>
      <c r="B53" s="5" t="e">
        <f>#REF!</f>
        <v>#REF!</v>
      </c>
      <c r="D53" s="7" t="s">
        <v>265</v>
      </c>
      <c r="E53" s="8">
        <v>1</v>
      </c>
      <c r="F53" s="8" t="e">
        <f>#REF!</f>
        <v>#REF!</v>
      </c>
      <c r="G53" s="8" t="e">
        <f>IF(#REF!=0,"",#REF!)</f>
        <v>#REF!</v>
      </c>
      <c r="H53" s="43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294</v>
      </c>
      <c r="B54" s="5" t="e">
        <f>#REF!</f>
        <v>#REF!</v>
      </c>
      <c r="D54" s="7" t="s">
        <v>265</v>
      </c>
      <c r="E54" s="8">
        <v>1</v>
      </c>
      <c r="F54" s="8" t="e">
        <f>#REF!</f>
        <v>#REF!</v>
      </c>
      <c r="G54" s="8" t="e">
        <f>IF(#REF!=0,"",#REF!)</f>
        <v>#REF!</v>
      </c>
      <c r="H54" s="43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295</v>
      </c>
      <c r="B55" s="5" t="e">
        <f>#REF!</f>
        <v>#REF!</v>
      </c>
      <c r="D55" s="7" t="s">
        <v>265</v>
      </c>
      <c r="E55" s="8">
        <v>1</v>
      </c>
      <c r="F55" s="8" t="e">
        <f>#REF!</f>
        <v>#REF!</v>
      </c>
      <c r="G55" s="8" t="e">
        <f>IF(#REF!=0,"",#REF!)</f>
        <v>#REF!</v>
      </c>
      <c r="H55" s="43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296</v>
      </c>
      <c r="B56" s="5" t="e">
        <f>#REF!</f>
        <v>#REF!</v>
      </c>
      <c r="D56" s="7" t="s">
        <v>265</v>
      </c>
      <c r="E56" s="8">
        <v>1</v>
      </c>
      <c r="F56" s="8" t="e">
        <f>#REF!</f>
        <v>#REF!</v>
      </c>
      <c r="G56" s="8" t="e">
        <f>IF(#REF!=0,"",#REF!)</f>
        <v>#REF!</v>
      </c>
      <c r="H56" s="43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297</v>
      </c>
      <c r="B57" s="5" t="e">
        <f>#REF!</f>
        <v>#REF!</v>
      </c>
      <c r="D57" s="7" t="s">
        <v>265</v>
      </c>
      <c r="E57" s="8">
        <v>1</v>
      </c>
      <c r="F57" s="8" t="e">
        <f>#REF!</f>
        <v>#REF!</v>
      </c>
      <c r="G57" s="8" t="e">
        <f>IF(#REF!=0,"",#REF!)</f>
        <v>#REF!</v>
      </c>
      <c r="H57" s="43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11</v>
      </c>
      <c r="B58" s="5" t="e">
        <f>IF(#REF!&gt;0,"NE","DA")</f>
        <v>#REF!</v>
      </c>
      <c r="D58" s="7" t="s">
        <v>265</v>
      </c>
      <c r="E58" s="8">
        <v>1</v>
      </c>
      <c r="F58" s="8" t="e">
        <f>#REF!</f>
        <v>#REF!</v>
      </c>
      <c r="G58" s="8" t="e">
        <f>IF(#REF!=0,"",#REF!)</f>
        <v>#REF!</v>
      </c>
      <c r="H58" s="43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363</v>
      </c>
      <c r="B59" s="17" t="e">
        <f>ABS(SUM(H2:H381)+SUM(#REF!)+SUM(AC2:AC101))</f>
        <v>#REF!</v>
      </c>
      <c r="D59" s="7" t="s">
        <v>265</v>
      </c>
      <c r="E59" s="8">
        <v>1</v>
      </c>
      <c r="F59" s="8" t="e">
        <f>#REF!</f>
        <v>#REF!</v>
      </c>
      <c r="G59" s="8" t="e">
        <f>IF(#REF!=0,"",#REF!)</f>
        <v>#REF!</v>
      </c>
      <c r="H59" s="43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230</v>
      </c>
      <c r="B60" s="5" t="e">
        <f>IF(#REF!&lt;&gt;"",#REF!,"")</f>
        <v>#REF!</v>
      </c>
      <c r="D60" s="7" t="s">
        <v>265</v>
      </c>
      <c r="E60" s="8">
        <v>1</v>
      </c>
      <c r="F60" s="8" t="e">
        <f>#REF!</f>
        <v>#REF!</v>
      </c>
      <c r="G60" s="8" t="e">
        <f>IF(#REF!=0,"",#REF!)</f>
        <v>#REF!</v>
      </c>
      <c r="H60" s="43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364</v>
      </c>
      <c r="B61" s="17" t="e">
        <f>SUM(AC2:AC101)</f>
        <v>#REF!</v>
      </c>
      <c r="D61" s="7" t="s">
        <v>265</v>
      </c>
      <c r="E61" s="8">
        <v>1</v>
      </c>
      <c r="F61" s="8" t="e">
        <f>#REF!</f>
        <v>#REF!</v>
      </c>
      <c r="G61" s="8" t="e">
        <f>IF(#REF!=0,"",#REF!)</f>
        <v>#REF!</v>
      </c>
      <c r="H61" s="43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265</v>
      </c>
      <c r="E62" s="8">
        <v>1</v>
      </c>
      <c r="F62" s="8" t="e">
        <f>#REF!</f>
        <v>#REF!</v>
      </c>
      <c r="G62" s="8" t="e">
        <f>IF(#REF!=0,"",#REF!)</f>
        <v>#REF!</v>
      </c>
      <c r="H62" s="43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265</v>
      </c>
      <c r="E63" s="8">
        <v>1</v>
      </c>
      <c r="F63" s="8" t="e">
        <f>#REF!</f>
        <v>#REF!</v>
      </c>
      <c r="G63" s="8" t="e">
        <f>IF(#REF!=0,"",#REF!)</f>
        <v>#REF!</v>
      </c>
      <c r="H63" s="43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265</v>
      </c>
      <c r="E64" s="8">
        <v>1</v>
      </c>
      <c r="F64" s="8" t="e">
        <f>#REF!</f>
        <v>#REF!</v>
      </c>
      <c r="G64" s="8" t="e">
        <f>IF(#REF!=0,"",#REF!)</f>
        <v>#REF!</v>
      </c>
      <c r="H64" s="43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265</v>
      </c>
      <c r="E65" s="8">
        <v>1</v>
      </c>
      <c r="F65" s="8" t="e">
        <f>#REF!</f>
        <v>#REF!</v>
      </c>
      <c r="G65" s="8" t="e">
        <f>IF(#REF!=0,"",#REF!)</f>
        <v>#REF!</v>
      </c>
      <c r="H65" s="43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265</v>
      </c>
      <c r="E66" s="8">
        <v>1</v>
      </c>
      <c r="F66" s="8" t="e">
        <f>#REF!</f>
        <v>#REF!</v>
      </c>
      <c r="G66" s="8" t="e">
        <f>IF(#REF!=0,"",#REF!)</f>
        <v>#REF!</v>
      </c>
      <c r="H66" s="43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265</v>
      </c>
      <c r="E67" s="8">
        <v>1</v>
      </c>
      <c r="F67" s="8" t="e">
        <f>#REF!</f>
        <v>#REF!</v>
      </c>
      <c r="G67" s="8" t="e">
        <f>IF(#REF!=0,"",#REF!)</f>
        <v>#REF!</v>
      </c>
      <c r="H67" s="43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265</v>
      </c>
      <c r="E68" s="8">
        <v>1</v>
      </c>
      <c r="F68" s="8" t="e">
        <f>#REF!</f>
        <v>#REF!</v>
      </c>
      <c r="G68" s="8" t="e">
        <f>IF(#REF!=0,"",#REF!)</f>
        <v>#REF!</v>
      </c>
      <c r="H68" s="43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265</v>
      </c>
      <c r="E69" s="8">
        <v>1</v>
      </c>
      <c r="F69" s="8" t="e">
        <f>#REF!</f>
        <v>#REF!</v>
      </c>
      <c r="G69" s="8" t="e">
        <f>IF(#REF!=0,"",#REF!)</f>
        <v>#REF!</v>
      </c>
      <c r="H69" s="43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265</v>
      </c>
      <c r="E70" s="8">
        <v>1</v>
      </c>
      <c r="F70" s="8" t="e">
        <f>#REF!</f>
        <v>#REF!</v>
      </c>
      <c r="G70" s="8" t="e">
        <f>IF(#REF!=0,"",#REF!)</f>
        <v>#REF!</v>
      </c>
      <c r="H70" s="43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265</v>
      </c>
      <c r="E71" s="8">
        <v>1</v>
      </c>
      <c r="F71" s="8" t="e">
        <f>#REF!</f>
        <v>#REF!</v>
      </c>
      <c r="G71" s="8" t="e">
        <f>IF(#REF!=0,"",#REF!)</f>
        <v>#REF!</v>
      </c>
      <c r="H71" s="43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265</v>
      </c>
      <c r="E72" s="8">
        <v>1</v>
      </c>
      <c r="F72" s="8" t="e">
        <f>#REF!</f>
        <v>#REF!</v>
      </c>
      <c r="G72" s="8" t="e">
        <f>IF(#REF!=0,"",#REF!)</f>
        <v>#REF!</v>
      </c>
      <c r="H72" s="43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265</v>
      </c>
      <c r="E73" s="8">
        <v>1</v>
      </c>
      <c r="F73" s="8" t="e">
        <f>#REF!</f>
        <v>#REF!</v>
      </c>
      <c r="G73" s="8" t="e">
        <f>IF(#REF!=0,"",#REF!)</f>
        <v>#REF!</v>
      </c>
      <c r="H73" s="43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265</v>
      </c>
      <c r="E74" s="8">
        <v>1</v>
      </c>
      <c r="F74" s="8" t="e">
        <f>#REF!</f>
        <v>#REF!</v>
      </c>
      <c r="G74" s="8" t="e">
        <f>IF(#REF!=0,"",#REF!)</f>
        <v>#REF!</v>
      </c>
      <c r="H74" s="43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265</v>
      </c>
      <c r="E75" s="8">
        <v>1</v>
      </c>
      <c r="F75" s="8" t="e">
        <f>#REF!</f>
        <v>#REF!</v>
      </c>
      <c r="G75" s="8" t="e">
        <f>IF(#REF!=0,"",#REF!)</f>
        <v>#REF!</v>
      </c>
      <c r="H75" s="43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265</v>
      </c>
      <c r="E76" s="8">
        <v>1</v>
      </c>
      <c r="F76" s="8" t="e">
        <f>#REF!</f>
        <v>#REF!</v>
      </c>
      <c r="G76" s="8" t="e">
        <f>IF(#REF!=0,"",#REF!)</f>
        <v>#REF!</v>
      </c>
      <c r="H76" s="43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265</v>
      </c>
      <c r="E77" s="8">
        <v>1</v>
      </c>
      <c r="F77" s="8" t="e">
        <f>#REF!</f>
        <v>#REF!</v>
      </c>
      <c r="G77" s="8" t="e">
        <f>IF(#REF!=0,"",#REF!)</f>
        <v>#REF!</v>
      </c>
      <c r="H77" s="43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265</v>
      </c>
      <c r="E78" s="8">
        <v>1</v>
      </c>
      <c r="F78" s="8" t="e">
        <f>#REF!</f>
        <v>#REF!</v>
      </c>
      <c r="G78" s="8" t="e">
        <f>IF(#REF!=0,"",#REF!)</f>
        <v>#REF!</v>
      </c>
      <c r="H78" s="43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265</v>
      </c>
      <c r="E79" s="8">
        <v>1</v>
      </c>
      <c r="F79" s="8" t="e">
        <f>#REF!</f>
        <v>#REF!</v>
      </c>
      <c r="G79" s="8" t="e">
        <f>IF(#REF!=0,"",#REF!)</f>
        <v>#REF!</v>
      </c>
      <c r="H79" s="43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265</v>
      </c>
      <c r="E80" s="8">
        <v>1</v>
      </c>
      <c r="F80" s="8" t="e">
        <f>#REF!</f>
        <v>#REF!</v>
      </c>
      <c r="G80" s="8" t="e">
        <f>IF(#REF!=0,"",#REF!)</f>
        <v>#REF!</v>
      </c>
      <c r="H80" s="43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265</v>
      </c>
      <c r="E81" s="8">
        <v>1</v>
      </c>
      <c r="F81" s="8" t="e">
        <f>#REF!</f>
        <v>#REF!</v>
      </c>
      <c r="G81" s="8" t="e">
        <f>IF(#REF!=0,"",#REF!)</f>
        <v>#REF!</v>
      </c>
      <c r="H81" s="43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265</v>
      </c>
      <c r="E82" s="8">
        <v>1</v>
      </c>
      <c r="F82" s="8" t="e">
        <f>#REF!</f>
        <v>#REF!</v>
      </c>
      <c r="G82" s="8" t="e">
        <f>IF(#REF!=0,"",#REF!)</f>
        <v>#REF!</v>
      </c>
      <c r="H82" s="43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265</v>
      </c>
      <c r="E83" s="8">
        <v>1</v>
      </c>
      <c r="F83" s="8" t="e">
        <f>#REF!</f>
        <v>#REF!</v>
      </c>
      <c r="G83" s="8" t="e">
        <f>IF(#REF!=0,"",#REF!)</f>
        <v>#REF!</v>
      </c>
      <c r="H83" s="43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265</v>
      </c>
      <c r="E84" s="8">
        <v>1</v>
      </c>
      <c r="F84" s="8" t="e">
        <f>#REF!</f>
        <v>#REF!</v>
      </c>
      <c r="G84" s="8" t="e">
        <f>IF(#REF!=0,"",#REF!)</f>
        <v>#REF!</v>
      </c>
      <c r="H84" s="43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265</v>
      </c>
      <c r="E85" s="8">
        <v>1</v>
      </c>
      <c r="F85" s="8" t="e">
        <f>#REF!</f>
        <v>#REF!</v>
      </c>
      <c r="G85" s="8" t="e">
        <f>IF(#REF!=0,"",#REF!)</f>
        <v>#REF!</v>
      </c>
      <c r="H85" s="43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265</v>
      </c>
      <c r="E86" s="8">
        <v>1</v>
      </c>
      <c r="F86" s="8" t="e">
        <f>#REF!</f>
        <v>#REF!</v>
      </c>
      <c r="G86" s="8" t="e">
        <f>IF(#REF!=0,"",#REF!)</f>
        <v>#REF!</v>
      </c>
      <c r="H86" s="43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265</v>
      </c>
      <c r="E87" s="8">
        <v>1</v>
      </c>
      <c r="F87" s="8" t="e">
        <f>#REF!</f>
        <v>#REF!</v>
      </c>
      <c r="G87" s="8" t="e">
        <f>IF(#REF!=0,"",#REF!)</f>
        <v>#REF!</v>
      </c>
      <c r="H87" s="43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265</v>
      </c>
      <c r="E88" s="8">
        <v>1</v>
      </c>
      <c r="F88" s="8" t="e">
        <f>#REF!</f>
        <v>#REF!</v>
      </c>
      <c r="G88" s="8" t="e">
        <f>IF(#REF!=0,"",#REF!)</f>
        <v>#REF!</v>
      </c>
      <c r="H88" s="43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265</v>
      </c>
      <c r="E89" s="8">
        <v>1</v>
      </c>
      <c r="F89" s="8" t="e">
        <f>#REF!</f>
        <v>#REF!</v>
      </c>
      <c r="G89" s="8" t="e">
        <f>IF(#REF!=0,"",#REF!)</f>
        <v>#REF!</v>
      </c>
      <c r="H89" s="43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265</v>
      </c>
      <c r="E90" s="8">
        <v>1</v>
      </c>
      <c r="F90" s="8" t="e">
        <f>#REF!</f>
        <v>#REF!</v>
      </c>
      <c r="G90" s="8" t="e">
        <f>IF(#REF!=0,"",#REF!)</f>
        <v>#REF!</v>
      </c>
      <c r="H90" s="43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265</v>
      </c>
      <c r="E91" s="8">
        <v>1</v>
      </c>
      <c r="F91" s="8" t="e">
        <f>#REF!</f>
        <v>#REF!</v>
      </c>
      <c r="G91" s="8" t="e">
        <f>IF(#REF!=0,"",#REF!)</f>
        <v>#REF!</v>
      </c>
      <c r="H91" s="43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265</v>
      </c>
      <c r="E92" s="8">
        <v>1</v>
      </c>
      <c r="F92" s="8" t="e">
        <f>#REF!</f>
        <v>#REF!</v>
      </c>
      <c r="G92" s="8" t="e">
        <f>IF(#REF!=0,"",#REF!)</f>
        <v>#REF!</v>
      </c>
      <c r="H92" s="43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265</v>
      </c>
      <c r="E93" s="8">
        <v>1</v>
      </c>
      <c r="F93" s="8" t="e">
        <f>#REF!</f>
        <v>#REF!</v>
      </c>
      <c r="G93" s="8" t="e">
        <f>IF(#REF!=0,"",#REF!)</f>
        <v>#REF!</v>
      </c>
      <c r="H93" s="43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265</v>
      </c>
      <c r="E94" s="8">
        <v>1</v>
      </c>
      <c r="F94" s="8" t="e">
        <f>#REF!</f>
        <v>#REF!</v>
      </c>
      <c r="G94" s="8" t="e">
        <f>IF(#REF!=0,"",#REF!)</f>
        <v>#REF!</v>
      </c>
      <c r="H94" s="43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265</v>
      </c>
      <c r="E95" s="8">
        <v>1</v>
      </c>
      <c r="F95" s="8" t="e">
        <f>#REF!</f>
        <v>#REF!</v>
      </c>
      <c r="G95" s="8" t="e">
        <f>IF(#REF!=0,"",#REF!)</f>
        <v>#REF!</v>
      </c>
      <c r="H95" s="43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265</v>
      </c>
      <c r="E96" s="8">
        <v>1</v>
      </c>
      <c r="F96" s="8" t="e">
        <f>#REF!</f>
        <v>#REF!</v>
      </c>
      <c r="G96" s="8" t="e">
        <f>IF(#REF!=0,"",#REF!)</f>
        <v>#REF!</v>
      </c>
      <c r="H96" s="43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265</v>
      </c>
      <c r="E97" s="8">
        <v>1</v>
      </c>
      <c r="F97" s="8" t="e">
        <f>#REF!</f>
        <v>#REF!</v>
      </c>
      <c r="G97" s="8" t="e">
        <f>IF(#REF!=0,"",#REF!)</f>
        <v>#REF!</v>
      </c>
      <c r="H97" s="43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265</v>
      </c>
      <c r="E98" s="8">
        <v>1</v>
      </c>
      <c r="F98" s="8" t="e">
        <f>#REF!</f>
        <v>#REF!</v>
      </c>
      <c r="G98" s="8" t="e">
        <f>IF(#REF!=0,"",#REF!)</f>
        <v>#REF!</v>
      </c>
      <c r="H98" s="43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265</v>
      </c>
      <c r="E99" s="8">
        <v>1</v>
      </c>
      <c r="F99" s="8" t="e">
        <f>#REF!</f>
        <v>#REF!</v>
      </c>
      <c r="G99" s="8" t="e">
        <f>IF(#REF!=0,"",#REF!)</f>
        <v>#REF!</v>
      </c>
      <c r="H99" s="43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265</v>
      </c>
      <c r="E100" s="8">
        <v>1</v>
      </c>
      <c r="F100" s="8" t="e">
        <f>#REF!</f>
        <v>#REF!</v>
      </c>
      <c r="G100" s="8" t="e">
        <f>IF(#REF!=0,"",#REF!)</f>
        <v>#REF!</v>
      </c>
      <c r="H100" s="43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265</v>
      </c>
      <c r="E101" s="8">
        <v>1</v>
      </c>
      <c r="F101" s="8" t="e">
        <f>#REF!</f>
        <v>#REF!</v>
      </c>
      <c r="G101" s="8" t="e">
        <f>IF(#REF!=0,"",#REF!)</f>
        <v>#REF!</v>
      </c>
      <c r="H101" s="43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265</v>
      </c>
      <c r="E102" s="8">
        <v>1</v>
      </c>
      <c r="F102" s="8" t="e">
        <f>#REF!</f>
        <v>#REF!</v>
      </c>
      <c r="G102" s="8" t="e">
        <f>IF(#REF!=0,"",#REF!)</f>
        <v>#REF!</v>
      </c>
      <c r="H102" s="43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265</v>
      </c>
      <c r="E103" s="8">
        <v>1</v>
      </c>
      <c r="F103" s="8" t="e">
        <f>#REF!</f>
        <v>#REF!</v>
      </c>
      <c r="G103" s="8" t="e">
        <f>IF(#REF!=0,"",#REF!)</f>
        <v>#REF!</v>
      </c>
      <c r="H103" s="43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265</v>
      </c>
      <c r="E104" s="8">
        <v>1</v>
      </c>
      <c r="F104" s="8" t="e">
        <f>#REF!</f>
        <v>#REF!</v>
      </c>
      <c r="G104" s="8" t="e">
        <f>IF(#REF!=0,"",#REF!)</f>
        <v>#REF!</v>
      </c>
      <c r="H104" s="43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265</v>
      </c>
      <c r="E105" s="8">
        <v>1</v>
      </c>
      <c r="F105" s="8" t="e">
        <f>#REF!</f>
        <v>#REF!</v>
      </c>
      <c r="G105" s="8" t="e">
        <f>IF(#REF!=0,"",#REF!)</f>
        <v>#REF!</v>
      </c>
      <c r="H105" s="43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265</v>
      </c>
      <c r="E106" s="8">
        <v>1</v>
      </c>
      <c r="F106" s="8" t="e">
        <f>#REF!</f>
        <v>#REF!</v>
      </c>
      <c r="G106" s="8" t="e">
        <f>IF(#REF!=0,"",#REF!)</f>
        <v>#REF!</v>
      </c>
      <c r="H106" s="43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265</v>
      </c>
      <c r="E107" s="8">
        <v>1</v>
      </c>
      <c r="F107" s="8" t="e">
        <f>#REF!</f>
        <v>#REF!</v>
      </c>
      <c r="G107" s="8" t="e">
        <f>IF(#REF!=0,"",#REF!)</f>
        <v>#REF!</v>
      </c>
      <c r="H107" s="43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265</v>
      </c>
      <c r="E108" s="8">
        <v>1</v>
      </c>
      <c r="F108" s="8" t="e">
        <f>#REF!</f>
        <v>#REF!</v>
      </c>
      <c r="G108" s="8" t="e">
        <f>IF(#REF!=0,"",#REF!)</f>
        <v>#REF!</v>
      </c>
      <c r="H108" s="43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265</v>
      </c>
      <c r="E109" s="8">
        <v>1</v>
      </c>
      <c r="F109" s="8" t="e">
        <f>#REF!</f>
        <v>#REF!</v>
      </c>
      <c r="G109" s="8" t="e">
        <f>IF(#REF!=0,"",#REF!)</f>
        <v>#REF!</v>
      </c>
      <c r="H109" s="43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265</v>
      </c>
      <c r="E110" s="8">
        <v>1</v>
      </c>
      <c r="F110" s="8" t="e">
        <f>#REF!</f>
        <v>#REF!</v>
      </c>
      <c r="G110" s="8" t="e">
        <f>IF(#REF!=0,"",#REF!)</f>
        <v>#REF!</v>
      </c>
      <c r="H110" s="43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265</v>
      </c>
      <c r="E111" s="8">
        <v>1</v>
      </c>
      <c r="F111" s="8" t="e">
        <f>#REF!</f>
        <v>#REF!</v>
      </c>
      <c r="G111" s="8" t="e">
        <f>IF(#REF!=0,"",#REF!)</f>
        <v>#REF!</v>
      </c>
      <c r="H111" s="43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265</v>
      </c>
      <c r="E112" s="8">
        <v>1</v>
      </c>
      <c r="F112" s="8" t="e">
        <f>#REF!</f>
        <v>#REF!</v>
      </c>
      <c r="G112" s="8" t="e">
        <f>IF(#REF!=0,"",#REF!)</f>
        <v>#REF!</v>
      </c>
      <c r="H112" s="43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265</v>
      </c>
      <c r="E113" s="8">
        <v>1</v>
      </c>
      <c r="F113" s="8" t="e">
        <f>#REF!</f>
        <v>#REF!</v>
      </c>
      <c r="G113" s="8" t="e">
        <f>IF(#REF!=0,"",#REF!)</f>
        <v>#REF!</v>
      </c>
      <c r="H113" s="43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265</v>
      </c>
      <c r="E114" s="8">
        <v>1</v>
      </c>
      <c r="F114" s="8" t="e">
        <f>#REF!</f>
        <v>#REF!</v>
      </c>
      <c r="G114" s="8" t="e">
        <f>IF(#REF!=0,"",#REF!)</f>
        <v>#REF!</v>
      </c>
      <c r="H114" s="43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265</v>
      </c>
      <c r="E115" s="8">
        <v>1</v>
      </c>
      <c r="F115" s="8" t="e">
        <f>#REF!</f>
        <v>#REF!</v>
      </c>
      <c r="G115" s="8" t="e">
        <f>IF(#REF!=0,"",#REF!)</f>
        <v>#REF!</v>
      </c>
      <c r="H115" s="43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265</v>
      </c>
      <c r="E116" s="8">
        <v>1</v>
      </c>
      <c r="F116" s="8" t="e">
        <f>#REF!</f>
        <v>#REF!</v>
      </c>
      <c r="G116" s="8" t="e">
        <f>IF(#REF!=0,"",#REF!)</f>
        <v>#REF!</v>
      </c>
      <c r="H116" s="43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265</v>
      </c>
      <c r="E117" s="8">
        <v>1</v>
      </c>
      <c r="F117" s="8" t="e">
        <f>#REF!</f>
        <v>#REF!</v>
      </c>
      <c r="G117" s="8" t="e">
        <f>IF(#REF!=0,"",#REF!)</f>
        <v>#REF!</v>
      </c>
      <c r="H117" s="43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265</v>
      </c>
      <c r="E118" s="8">
        <v>1</v>
      </c>
      <c r="F118" s="8" t="e">
        <f>#REF!</f>
        <v>#REF!</v>
      </c>
      <c r="G118" s="8" t="e">
        <f>IF(#REF!=0,"",#REF!)</f>
        <v>#REF!</v>
      </c>
      <c r="H118" s="43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265</v>
      </c>
      <c r="E119" s="8">
        <v>1</v>
      </c>
      <c r="F119" s="8" t="e">
        <f>#REF!</f>
        <v>#REF!</v>
      </c>
      <c r="G119" s="8" t="e">
        <f>IF(#REF!=0,"",#REF!)</f>
        <v>#REF!</v>
      </c>
      <c r="H119" s="43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265</v>
      </c>
      <c r="E120" s="8">
        <v>1</v>
      </c>
      <c r="F120" s="8" t="e">
        <f>#REF!</f>
        <v>#REF!</v>
      </c>
      <c r="G120" s="8" t="e">
        <f>IF(#REF!=0,"",#REF!)</f>
        <v>#REF!</v>
      </c>
      <c r="H120" s="43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265</v>
      </c>
      <c r="E121" s="8">
        <v>1</v>
      </c>
      <c r="F121" s="8" t="e">
        <f>#REF!</f>
        <v>#REF!</v>
      </c>
      <c r="G121" s="8" t="e">
        <f>IF(#REF!=0,"",#REF!)</f>
        <v>#REF!</v>
      </c>
      <c r="H121" s="43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265</v>
      </c>
      <c r="E122" s="8">
        <v>1</v>
      </c>
      <c r="F122" s="8" t="e">
        <f>#REF!</f>
        <v>#REF!</v>
      </c>
      <c r="G122" s="8" t="e">
        <f>IF(#REF!=0,"",#REF!)</f>
        <v>#REF!</v>
      </c>
      <c r="H122" s="43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265</v>
      </c>
      <c r="E123" s="8">
        <v>1</v>
      </c>
      <c r="F123" s="8" t="e">
        <f>#REF!</f>
        <v>#REF!</v>
      </c>
      <c r="G123" s="8" t="e">
        <f>IF(#REF!=0,"",#REF!)</f>
        <v>#REF!</v>
      </c>
      <c r="H123" s="43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265</v>
      </c>
      <c r="E124" s="11">
        <v>1</v>
      </c>
      <c r="F124" s="11" t="e">
        <f>#REF!</f>
        <v>#REF!</v>
      </c>
      <c r="G124" s="11" t="e">
        <f>IF(#REF!=0,"",#REF!)</f>
        <v>#REF!</v>
      </c>
      <c r="H124" s="44" t="e">
        <f t="shared" si="4"/>
        <v>#REF!</v>
      </c>
      <c r="I124" s="36" t="e">
        <f t="shared" si="5"/>
        <v>#REF!</v>
      </c>
      <c r="J124" s="36" t="e">
        <f>#REF!</f>
        <v>#REF!</v>
      </c>
      <c r="K124" s="36" t="e">
        <f>#REF!</f>
        <v>#REF!</v>
      </c>
      <c r="L124" s="36" t="e">
        <f>#REF!</f>
        <v>#REF!</v>
      </c>
      <c r="M124" s="36" t="e">
        <f>#REF!</f>
        <v>#REF!</v>
      </c>
      <c r="N124" s="36" t="e">
        <f>#REF!</f>
        <v>#REF!</v>
      </c>
      <c r="O124" s="37" t="e">
        <f>#REF!</f>
        <v>#REF!</v>
      </c>
      <c r="P124" s="36"/>
      <c r="Q124" s="36"/>
      <c r="R124" s="36"/>
      <c r="S124" s="36"/>
      <c r="T124" s="36"/>
      <c r="U124" s="36"/>
      <c r="V124" s="36"/>
      <c r="W124" s="36"/>
      <c r="X124" s="37"/>
    </row>
    <row r="125" spans="4:24" ht="12.75" hidden="1">
      <c r="D125" s="24" t="s">
        <v>360</v>
      </c>
      <c r="E125" s="6">
        <v>2</v>
      </c>
      <c r="F125" s="6" t="e">
        <f>#REF!</f>
        <v>#REF!</v>
      </c>
      <c r="G125" s="6" t="e">
        <f>IF(#REF!=0,"",#REF!)</f>
        <v>#REF!</v>
      </c>
      <c r="H125" s="42" t="e">
        <f>J125/100*F125+2*K125/100*F125+3*L125/100*F125+4*M125/100*F125+5*N125/100*F125+6*O125/100*F125</f>
        <v>#REF!</v>
      </c>
      <c r="I125" s="34" t="e">
        <f>ABS(ROUND(J125,0)-J125)+ABS(ROUND(K125,0)-K125)+ABS(ROUND(L125,0)-L125)+ABS(ROUND(M125,0)-M125)+ABS(ROUND(N125,0)-N125)+ABS(ROUND(O125,0)-O125)</f>
        <v>#REF!</v>
      </c>
      <c r="J125" s="34" t="e">
        <f>#REF!</f>
        <v>#REF!</v>
      </c>
      <c r="K125" s="34" t="e">
        <f>#REF!</f>
        <v>#REF!</v>
      </c>
      <c r="L125" s="34" t="e">
        <f>#REF!</f>
        <v>#REF!</v>
      </c>
      <c r="M125" s="34" t="e">
        <f>#REF!</f>
        <v>#REF!</v>
      </c>
      <c r="N125" s="34" t="e">
        <f>#REF!</f>
        <v>#REF!</v>
      </c>
      <c r="O125" s="35" t="e">
        <f>#REF!</f>
        <v>#REF!</v>
      </c>
      <c r="P125" s="34"/>
      <c r="Q125" s="34"/>
      <c r="R125" s="34"/>
      <c r="S125" s="34"/>
      <c r="T125" s="34"/>
      <c r="U125" s="34"/>
      <c r="V125" s="34"/>
      <c r="W125" s="34"/>
      <c r="X125" s="35"/>
    </row>
    <row r="126" spans="4:24" ht="12.75" hidden="1">
      <c r="D126" s="7" t="s">
        <v>360</v>
      </c>
      <c r="E126" s="8">
        <v>2</v>
      </c>
      <c r="F126" s="8" t="e">
        <f>#REF!</f>
        <v>#REF!</v>
      </c>
      <c r="G126" s="8" t="e">
        <f>IF(#REF!=0,"",#REF!)</f>
        <v>#REF!</v>
      </c>
      <c r="H126" s="43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360</v>
      </c>
      <c r="E127" s="8">
        <v>2</v>
      </c>
      <c r="F127" s="8" t="e">
        <f>#REF!</f>
        <v>#REF!</v>
      </c>
      <c r="G127" s="8" t="e">
        <f>IF(#REF!=0,"",#REF!)</f>
        <v>#REF!</v>
      </c>
      <c r="H127" s="43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360</v>
      </c>
      <c r="E128" s="8">
        <v>2</v>
      </c>
      <c r="F128" s="8" t="e">
        <f>#REF!</f>
        <v>#REF!</v>
      </c>
      <c r="G128" s="8" t="e">
        <f>IF(#REF!=0,"",#REF!)</f>
        <v>#REF!</v>
      </c>
      <c r="H128" s="43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360</v>
      </c>
      <c r="E129" s="8">
        <v>2</v>
      </c>
      <c r="F129" s="8" t="e">
        <f>#REF!</f>
        <v>#REF!</v>
      </c>
      <c r="G129" s="8" t="e">
        <f>IF(#REF!=0,"",#REF!)</f>
        <v>#REF!</v>
      </c>
      <c r="H129" s="43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360</v>
      </c>
      <c r="E130" s="8">
        <v>2</v>
      </c>
      <c r="F130" s="8" t="e">
        <f>#REF!</f>
        <v>#REF!</v>
      </c>
      <c r="G130" s="8" t="e">
        <f>IF(#REF!=0,"",#REF!)</f>
        <v>#REF!</v>
      </c>
      <c r="H130" s="43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360</v>
      </c>
      <c r="E131" s="8">
        <v>2</v>
      </c>
      <c r="F131" s="8" t="e">
        <f>#REF!</f>
        <v>#REF!</v>
      </c>
      <c r="G131" s="8" t="e">
        <f>IF(#REF!=0,"",#REF!)</f>
        <v>#REF!</v>
      </c>
      <c r="H131" s="43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360</v>
      </c>
      <c r="E132" s="8">
        <v>2</v>
      </c>
      <c r="F132" s="8" t="e">
        <f>#REF!</f>
        <v>#REF!</v>
      </c>
      <c r="G132" s="8" t="e">
        <f>IF(#REF!=0,"",#REF!)</f>
        <v>#REF!</v>
      </c>
      <c r="H132" s="43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360</v>
      </c>
      <c r="E133" s="8">
        <v>2</v>
      </c>
      <c r="F133" s="8" t="e">
        <f>#REF!</f>
        <v>#REF!</v>
      </c>
      <c r="G133" s="8" t="e">
        <f>IF(#REF!=0,"",#REF!)</f>
        <v>#REF!</v>
      </c>
      <c r="H133" s="43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360</v>
      </c>
      <c r="E134" s="8">
        <v>2</v>
      </c>
      <c r="F134" s="8" t="e">
        <f>#REF!</f>
        <v>#REF!</v>
      </c>
      <c r="G134" s="8" t="e">
        <f>IF(#REF!=0,"",#REF!)</f>
        <v>#REF!</v>
      </c>
      <c r="H134" s="43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360</v>
      </c>
      <c r="E135" s="8">
        <v>2</v>
      </c>
      <c r="F135" s="8" t="e">
        <f>#REF!</f>
        <v>#REF!</v>
      </c>
      <c r="G135" s="8" t="e">
        <f>IF(#REF!=0,"",#REF!)</f>
        <v>#REF!</v>
      </c>
      <c r="H135" s="43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360</v>
      </c>
      <c r="E136" s="8">
        <v>2</v>
      </c>
      <c r="F136" s="8" t="e">
        <f>#REF!</f>
        <v>#REF!</v>
      </c>
      <c r="G136" s="8" t="e">
        <f>IF(#REF!=0,"",#REF!)</f>
        <v>#REF!</v>
      </c>
      <c r="H136" s="43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360</v>
      </c>
      <c r="E137" s="8">
        <v>2</v>
      </c>
      <c r="F137" s="8" t="e">
        <f>#REF!</f>
        <v>#REF!</v>
      </c>
      <c r="G137" s="8" t="e">
        <f>IF(#REF!=0,"",#REF!)</f>
        <v>#REF!</v>
      </c>
      <c r="H137" s="43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360</v>
      </c>
      <c r="E138" s="8">
        <v>2</v>
      </c>
      <c r="F138" s="8" t="e">
        <f>#REF!</f>
        <v>#REF!</v>
      </c>
      <c r="G138" s="8" t="e">
        <f>IF(#REF!=0,"",#REF!)</f>
        <v>#REF!</v>
      </c>
      <c r="H138" s="43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360</v>
      </c>
      <c r="E139" s="8">
        <v>2</v>
      </c>
      <c r="F139" s="8" t="e">
        <f>#REF!</f>
        <v>#REF!</v>
      </c>
      <c r="G139" s="8" t="e">
        <f>IF(#REF!=0,"",#REF!)</f>
        <v>#REF!</v>
      </c>
      <c r="H139" s="43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360</v>
      </c>
      <c r="E140" s="8">
        <v>2</v>
      </c>
      <c r="F140" s="8" t="e">
        <f>#REF!</f>
        <v>#REF!</v>
      </c>
      <c r="G140" s="8" t="e">
        <f>IF(#REF!=0,"",#REF!)</f>
        <v>#REF!</v>
      </c>
      <c r="H140" s="43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360</v>
      </c>
      <c r="E141" s="8">
        <v>2</v>
      </c>
      <c r="F141" s="8" t="e">
        <f>#REF!</f>
        <v>#REF!</v>
      </c>
      <c r="G141" s="8" t="e">
        <f>IF(#REF!=0,"",#REF!)</f>
        <v>#REF!</v>
      </c>
      <c r="H141" s="43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360</v>
      </c>
      <c r="E142" s="8">
        <v>2</v>
      </c>
      <c r="F142" s="8" t="e">
        <f>#REF!</f>
        <v>#REF!</v>
      </c>
      <c r="G142" s="8" t="e">
        <f>IF(#REF!=0,"",#REF!)</f>
        <v>#REF!</v>
      </c>
      <c r="H142" s="43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360</v>
      </c>
      <c r="E143" s="8">
        <v>2</v>
      </c>
      <c r="F143" s="8" t="e">
        <f>#REF!</f>
        <v>#REF!</v>
      </c>
      <c r="G143" s="8" t="e">
        <f>IF(#REF!=0,"",#REF!)</f>
        <v>#REF!</v>
      </c>
      <c r="H143" s="43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360</v>
      </c>
      <c r="E144" s="8">
        <v>2</v>
      </c>
      <c r="F144" s="8" t="e">
        <f>#REF!</f>
        <v>#REF!</v>
      </c>
      <c r="G144" s="8" t="e">
        <f>IF(#REF!=0,"",#REF!)</f>
        <v>#REF!</v>
      </c>
      <c r="H144" s="43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360</v>
      </c>
      <c r="E145" s="8">
        <v>2</v>
      </c>
      <c r="F145" s="8" t="e">
        <f>#REF!</f>
        <v>#REF!</v>
      </c>
      <c r="G145" s="8" t="e">
        <f>IF(#REF!=0,"",#REF!)</f>
        <v>#REF!</v>
      </c>
      <c r="H145" s="43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360</v>
      </c>
      <c r="E146" s="8">
        <v>2</v>
      </c>
      <c r="F146" s="8" t="e">
        <f>#REF!</f>
        <v>#REF!</v>
      </c>
      <c r="G146" s="8" t="e">
        <f>IF(#REF!=0,"",#REF!)</f>
        <v>#REF!</v>
      </c>
      <c r="H146" s="43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360</v>
      </c>
      <c r="E147" s="8">
        <v>2</v>
      </c>
      <c r="F147" s="8" t="e">
        <f>#REF!</f>
        <v>#REF!</v>
      </c>
      <c r="G147" s="8" t="e">
        <f>IF(#REF!=0,"",#REF!)</f>
        <v>#REF!</v>
      </c>
      <c r="H147" s="43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360</v>
      </c>
      <c r="E148" s="8">
        <v>2</v>
      </c>
      <c r="F148" s="8" t="e">
        <f>#REF!</f>
        <v>#REF!</v>
      </c>
      <c r="G148" s="8" t="e">
        <f>IF(#REF!=0,"",#REF!)</f>
        <v>#REF!</v>
      </c>
      <c r="H148" s="43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360</v>
      </c>
      <c r="E149" s="8">
        <v>2</v>
      </c>
      <c r="F149" s="8" t="e">
        <f>#REF!</f>
        <v>#REF!</v>
      </c>
      <c r="G149" s="8" t="e">
        <f>IF(#REF!=0,"",#REF!)</f>
        <v>#REF!</v>
      </c>
      <c r="H149" s="43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360</v>
      </c>
      <c r="E150" s="8">
        <v>2</v>
      </c>
      <c r="F150" s="8" t="e">
        <f>#REF!</f>
        <v>#REF!</v>
      </c>
      <c r="G150" s="8" t="e">
        <f>IF(#REF!=0,"",#REF!)</f>
        <v>#REF!</v>
      </c>
      <c r="H150" s="43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360</v>
      </c>
      <c r="E151" s="8">
        <v>2</v>
      </c>
      <c r="F151" s="8" t="e">
        <f>#REF!</f>
        <v>#REF!</v>
      </c>
      <c r="G151" s="8" t="e">
        <f>IF(#REF!=0,"",#REF!)</f>
        <v>#REF!</v>
      </c>
      <c r="H151" s="43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360</v>
      </c>
      <c r="E152" s="8">
        <v>2</v>
      </c>
      <c r="F152" s="8" t="e">
        <f>#REF!</f>
        <v>#REF!</v>
      </c>
      <c r="G152" s="8" t="e">
        <f>IF(#REF!=0,"",#REF!)</f>
        <v>#REF!</v>
      </c>
      <c r="H152" s="43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360</v>
      </c>
      <c r="E153" s="8">
        <v>2</v>
      </c>
      <c r="F153" s="8" t="e">
        <f>#REF!</f>
        <v>#REF!</v>
      </c>
      <c r="G153" s="8" t="e">
        <f>IF(#REF!=0,"",#REF!)</f>
        <v>#REF!</v>
      </c>
      <c r="H153" s="43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360</v>
      </c>
      <c r="E154" s="8">
        <v>2</v>
      </c>
      <c r="F154" s="8" t="e">
        <f>#REF!</f>
        <v>#REF!</v>
      </c>
      <c r="G154" s="8" t="e">
        <f>IF(#REF!=0,"",#REF!)</f>
        <v>#REF!</v>
      </c>
      <c r="H154" s="43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360</v>
      </c>
      <c r="E155" s="8">
        <v>2</v>
      </c>
      <c r="F155" s="8" t="e">
        <f>#REF!</f>
        <v>#REF!</v>
      </c>
      <c r="G155" s="8" t="e">
        <f>IF(#REF!=0,"",#REF!)</f>
        <v>#REF!</v>
      </c>
      <c r="H155" s="43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360</v>
      </c>
      <c r="E156" s="8">
        <v>2</v>
      </c>
      <c r="F156" s="8" t="e">
        <f>#REF!</f>
        <v>#REF!</v>
      </c>
      <c r="G156" s="8" t="e">
        <f>IF(#REF!=0,"",#REF!)</f>
        <v>#REF!</v>
      </c>
      <c r="H156" s="43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360</v>
      </c>
      <c r="E157" s="8">
        <v>2</v>
      </c>
      <c r="F157" s="8" t="e">
        <f>#REF!</f>
        <v>#REF!</v>
      </c>
      <c r="G157" s="8" t="e">
        <f>IF(#REF!=0,"",#REF!)</f>
        <v>#REF!</v>
      </c>
      <c r="H157" s="43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360</v>
      </c>
      <c r="E158" s="8">
        <v>2</v>
      </c>
      <c r="F158" s="8" t="e">
        <f>#REF!</f>
        <v>#REF!</v>
      </c>
      <c r="G158" s="8" t="e">
        <f>IF(#REF!=0,"",#REF!)</f>
        <v>#REF!</v>
      </c>
      <c r="H158" s="43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360</v>
      </c>
      <c r="E159" s="8">
        <v>2</v>
      </c>
      <c r="F159" s="8" t="e">
        <f>#REF!</f>
        <v>#REF!</v>
      </c>
      <c r="G159" s="8" t="e">
        <f>IF(#REF!=0,"",#REF!)</f>
        <v>#REF!</v>
      </c>
      <c r="H159" s="43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360</v>
      </c>
      <c r="E160" s="8">
        <v>2</v>
      </c>
      <c r="F160" s="8" t="e">
        <f>#REF!</f>
        <v>#REF!</v>
      </c>
      <c r="G160" s="8" t="e">
        <f>IF(#REF!=0,"",#REF!)</f>
        <v>#REF!</v>
      </c>
      <c r="H160" s="43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360</v>
      </c>
      <c r="E161" s="8">
        <v>2</v>
      </c>
      <c r="F161" s="8" t="e">
        <f>#REF!</f>
        <v>#REF!</v>
      </c>
      <c r="G161" s="8" t="e">
        <f>IF(#REF!=0,"",#REF!)</f>
        <v>#REF!</v>
      </c>
      <c r="H161" s="43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360</v>
      </c>
      <c r="E162" s="8">
        <v>2</v>
      </c>
      <c r="F162" s="8" t="e">
        <f>#REF!</f>
        <v>#REF!</v>
      </c>
      <c r="G162" s="8" t="e">
        <f>IF(#REF!=0,"",#REF!)</f>
        <v>#REF!</v>
      </c>
      <c r="H162" s="43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360</v>
      </c>
      <c r="E163" s="8">
        <v>2</v>
      </c>
      <c r="F163" s="8" t="e">
        <f>#REF!</f>
        <v>#REF!</v>
      </c>
      <c r="G163" s="8" t="e">
        <f>IF(#REF!=0,"",#REF!)</f>
        <v>#REF!</v>
      </c>
      <c r="H163" s="43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360</v>
      </c>
      <c r="E164" s="8">
        <v>2</v>
      </c>
      <c r="F164" s="8" t="e">
        <f>#REF!</f>
        <v>#REF!</v>
      </c>
      <c r="G164" s="8" t="e">
        <f>IF(#REF!=0,"",#REF!)</f>
        <v>#REF!</v>
      </c>
      <c r="H164" s="43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360</v>
      </c>
      <c r="E165" s="8">
        <v>2</v>
      </c>
      <c r="F165" s="8" t="e">
        <f>#REF!</f>
        <v>#REF!</v>
      </c>
      <c r="G165" s="8" t="e">
        <f>IF(#REF!=0,"",#REF!)</f>
        <v>#REF!</v>
      </c>
      <c r="H165" s="43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360</v>
      </c>
      <c r="E166" s="8">
        <v>2</v>
      </c>
      <c r="F166" s="8" t="e">
        <f>#REF!</f>
        <v>#REF!</v>
      </c>
      <c r="G166" s="8" t="e">
        <f>IF(#REF!=0,"",#REF!)</f>
        <v>#REF!</v>
      </c>
      <c r="H166" s="43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360</v>
      </c>
      <c r="E167" s="8">
        <v>2</v>
      </c>
      <c r="F167" s="8" t="e">
        <f>#REF!</f>
        <v>#REF!</v>
      </c>
      <c r="G167" s="8" t="e">
        <f>IF(#REF!=0,"",#REF!)</f>
        <v>#REF!</v>
      </c>
      <c r="H167" s="43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360</v>
      </c>
      <c r="E168" s="8">
        <v>2</v>
      </c>
      <c r="F168" s="8" t="e">
        <f>#REF!</f>
        <v>#REF!</v>
      </c>
      <c r="G168" s="8" t="e">
        <f>IF(#REF!=0,"",#REF!)</f>
        <v>#REF!</v>
      </c>
      <c r="H168" s="43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360</v>
      </c>
      <c r="E169" s="8">
        <v>2</v>
      </c>
      <c r="F169" s="8" t="e">
        <f>#REF!</f>
        <v>#REF!</v>
      </c>
      <c r="G169" s="8" t="e">
        <f>IF(#REF!=0,"",#REF!)</f>
        <v>#REF!</v>
      </c>
      <c r="H169" s="43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360</v>
      </c>
      <c r="E170" s="8">
        <v>2</v>
      </c>
      <c r="F170" s="8" t="e">
        <f>#REF!</f>
        <v>#REF!</v>
      </c>
      <c r="G170" s="8" t="e">
        <f>IF(#REF!=0,"",#REF!)</f>
        <v>#REF!</v>
      </c>
      <c r="H170" s="43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360</v>
      </c>
      <c r="E171" s="8">
        <v>2</v>
      </c>
      <c r="F171" s="8" t="e">
        <f>#REF!</f>
        <v>#REF!</v>
      </c>
      <c r="G171" s="8" t="e">
        <f>IF(#REF!=0,"",#REF!)</f>
        <v>#REF!</v>
      </c>
      <c r="H171" s="43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360</v>
      </c>
      <c r="E172" s="8">
        <v>2</v>
      </c>
      <c r="F172" s="8" t="e">
        <f>#REF!</f>
        <v>#REF!</v>
      </c>
      <c r="G172" s="8" t="e">
        <f>IF(#REF!=0,"",#REF!)</f>
        <v>#REF!</v>
      </c>
      <c r="H172" s="43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360</v>
      </c>
      <c r="E173" s="8">
        <v>2</v>
      </c>
      <c r="F173" s="8" t="e">
        <f>#REF!</f>
        <v>#REF!</v>
      </c>
      <c r="G173" s="8" t="e">
        <f>IF(#REF!=0,"",#REF!)</f>
        <v>#REF!</v>
      </c>
      <c r="H173" s="43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360</v>
      </c>
      <c r="E174" s="8">
        <v>2</v>
      </c>
      <c r="F174" s="8" t="e">
        <f>#REF!</f>
        <v>#REF!</v>
      </c>
      <c r="G174" s="8" t="e">
        <f>IF(#REF!=0,"",#REF!)</f>
        <v>#REF!</v>
      </c>
      <c r="H174" s="43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360</v>
      </c>
      <c r="E175" s="8">
        <v>2</v>
      </c>
      <c r="F175" s="8" t="e">
        <f>#REF!</f>
        <v>#REF!</v>
      </c>
      <c r="G175" s="8" t="e">
        <f>IF(#REF!=0,"",#REF!)</f>
        <v>#REF!</v>
      </c>
      <c r="H175" s="43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360</v>
      </c>
      <c r="E176" s="8">
        <v>2</v>
      </c>
      <c r="F176" s="8" t="e">
        <f>#REF!</f>
        <v>#REF!</v>
      </c>
      <c r="G176" s="8" t="e">
        <f>IF(#REF!=0,"",#REF!)</f>
        <v>#REF!</v>
      </c>
      <c r="H176" s="43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360</v>
      </c>
      <c r="E177" s="8">
        <v>2</v>
      </c>
      <c r="F177" s="8" t="e">
        <f>#REF!</f>
        <v>#REF!</v>
      </c>
      <c r="G177" s="8" t="e">
        <f>IF(#REF!=0,"",#REF!)</f>
        <v>#REF!</v>
      </c>
      <c r="H177" s="43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360</v>
      </c>
      <c r="E178" s="8">
        <v>2</v>
      </c>
      <c r="F178" s="8" t="e">
        <f>#REF!</f>
        <v>#REF!</v>
      </c>
      <c r="G178" s="8" t="e">
        <f>IF(#REF!=0,"",#REF!)</f>
        <v>#REF!</v>
      </c>
      <c r="H178" s="43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360</v>
      </c>
      <c r="E179" s="8">
        <v>2</v>
      </c>
      <c r="F179" s="8" t="e">
        <f>#REF!</f>
        <v>#REF!</v>
      </c>
      <c r="G179" s="8" t="e">
        <f>IF(#REF!=0,"",#REF!)</f>
        <v>#REF!</v>
      </c>
      <c r="H179" s="43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360</v>
      </c>
      <c r="E180" s="8">
        <v>2</v>
      </c>
      <c r="F180" s="8" t="e">
        <f>#REF!</f>
        <v>#REF!</v>
      </c>
      <c r="G180" s="8" t="e">
        <f>IF(#REF!=0,"",#REF!)</f>
        <v>#REF!</v>
      </c>
      <c r="H180" s="43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360</v>
      </c>
      <c r="E181" s="8">
        <v>2</v>
      </c>
      <c r="F181" s="8" t="e">
        <f>#REF!</f>
        <v>#REF!</v>
      </c>
      <c r="G181" s="8" t="e">
        <f>IF(#REF!=0,"",#REF!)</f>
        <v>#REF!</v>
      </c>
      <c r="H181" s="43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360</v>
      </c>
      <c r="E182" s="8">
        <v>2</v>
      </c>
      <c r="F182" s="8" t="e">
        <f>#REF!</f>
        <v>#REF!</v>
      </c>
      <c r="G182" s="8" t="e">
        <f>IF(#REF!=0,"",#REF!)</f>
        <v>#REF!</v>
      </c>
      <c r="H182" s="43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360</v>
      </c>
      <c r="E183" s="8">
        <v>2</v>
      </c>
      <c r="F183" s="8" t="e">
        <f>#REF!</f>
        <v>#REF!</v>
      </c>
      <c r="G183" s="8" t="e">
        <f>IF(#REF!=0,"",#REF!)</f>
        <v>#REF!</v>
      </c>
      <c r="H183" s="43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360</v>
      </c>
      <c r="E184" s="8">
        <v>2</v>
      </c>
      <c r="F184" s="8" t="e">
        <f>#REF!</f>
        <v>#REF!</v>
      </c>
      <c r="G184" s="8" t="e">
        <f>IF(#REF!=0,"",#REF!)</f>
        <v>#REF!</v>
      </c>
      <c r="H184" s="43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360</v>
      </c>
      <c r="E185" s="8">
        <v>2</v>
      </c>
      <c r="F185" s="8" t="e">
        <f>#REF!</f>
        <v>#REF!</v>
      </c>
      <c r="G185" s="8" t="e">
        <f>IF(#REF!=0,"",#REF!)</f>
        <v>#REF!</v>
      </c>
      <c r="H185" s="43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360</v>
      </c>
      <c r="E186" s="8">
        <v>2</v>
      </c>
      <c r="F186" s="8" t="e">
        <f>#REF!</f>
        <v>#REF!</v>
      </c>
      <c r="G186" s="8" t="e">
        <f>IF(#REF!=0,"",#REF!)</f>
        <v>#REF!</v>
      </c>
      <c r="H186" s="43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360</v>
      </c>
      <c r="E187" s="8">
        <v>2</v>
      </c>
      <c r="F187" s="8" t="e">
        <f>#REF!</f>
        <v>#REF!</v>
      </c>
      <c r="G187" s="8" t="e">
        <f>IF(#REF!=0,"",#REF!)</f>
        <v>#REF!</v>
      </c>
      <c r="H187" s="43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360</v>
      </c>
      <c r="E188" s="8">
        <v>2</v>
      </c>
      <c r="F188" s="8" t="e">
        <f>#REF!</f>
        <v>#REF!</v>
      </c>
      <c r="G188" s="8" t="e">
        <f>IF(#REF!=0,"",#REF!)</f>
        <v>#REF!</v>
      </c>
      <c r="H188" s="43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360</v>
      </c>
      <c r="E189" s="8">
        <v>2</v>
      </c>
      <c r="F189" s="8" t="e">
        <f>#REF!</f>
        <v>#REF!</v>
      </c>
      <c r="G189" s="8" t="e">
        <f>IF(#REF!=0,"",#REF!)</f>
        <v>#REF!</v>
      </c>
      <c r="H189" s="43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360</v>
      </c>
      <c r="E190" s="8">
        <v>2</v>
      </c>
      <c r="F190" s="8" t="e">
        <f>#REF!</f>
        <v>#REF!</v>
      </c>
      <c r="G190" s="8" t="e">
        <f>IF(#REF!=0,"",#REF!)</f>
        <v>#REF!</v>
      </c>
      <c r="H190" s="43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360</v>
      </c>
      <c r="E191" s="8">
        <v>2</v>
      </c>
      <c r="F191" s="8" t="e">
        <f>#REF!</f>
        <v>#REF!</v>
      </c>
      <c r="G191" s="8" t="e">
        <f>IF(#REF!=0,"",#REF!)</f>
        <v>#REF!</v>
      </c>
      <c r="H191" s="43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360</v>
      </c>
      <c r="E192" s="8">
        <v>2</v>
      </c>
      <c r="F192" s="8" t="e">
        <f>#REF!</f>
        <v>#REF!</v>
      </c>
      <c r="G192" s="8" t="e">
        <f>IF(#REF!=0,"",#REF!)</f>
        <v>#REF!</v>
      </c>
      <c r="H192" s="43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360</v>
      </c>
      <c r="E193" s="8">
        <v>2</v>
      </c>
      <c r="F193" s="8" t="e">
        <f>#REF!</f>
        <v>#REF!</v>
      </c>
      <c r="G193" s="8" t="e">
        <f>IF(#REF!=0,"",#REF!)</f>
        <v>#REF!</v>
      </c>
      <c r="H193" s="43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360</v>
      </c>
      <c r="E194" s="8">
        <v>2</v>
      </c>
      <c r="F194" s="8" t="e">
        <f>#REF!</f>
        <v>#REF!</v>
      </c>
      <c r="G194" s="8" t="e">
        <f>IF(#REF!=0,"",#REF!)</f>
        <v>#REF!</v>
      </c>
      <c r="H194" s="43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360</v>
      </c>
      <c r="E195" s="8">
        <v>2</v>
      </c>
      <c r="F195" s="8" t="e">
        <f>#REF!</f>
        <v>#REF!</v>
      </c>
      <c r="G195" s="8" t="e">
        <f>IF(#REF!=0,"",#REF!)</f>
        <v>#REF!</v>
      </c>
      <c r="H195" s="43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360</v>
      </c>
      <c r="E196" s="8">
        <v>2</v>
      </c>
      <c r="F196" s="8" t="e">
        <f>#REF!</f>
        <v>#REF!</v>
      </c>
      <c r="G196" s="8" t="e">
        <f>IF(#REF!=0,"",#REF!)</f>
        <v>#REF!</v>
      </c>
      <c r="H196" s="43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360</v>
      </c>
      <c r="E197" s="8">
        <v>2</v>
      </c>
      <c r="F197" s="8" t="e">
        <f>#REF!</f>
        <v>#REF!</v>
      </c>
      <c r="G197" s="8" t="e">
        <f>IF(#REF!=0,"",#REF!)</f>
        <v>#REF!</v>
      </c>
      <c r="H197" s="43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360</v>
      </c>
      <c r="E198" s="8">
        <v>2</v>
      </c>
      <c r="F198" s="8" t="e">
        <f>#REF!</f>
        <v>#REF!</v>
      </c>
      <c r="G198" s="8" t="e">
        <f>IF(#REF!=0,"",#REF!)</f>
        <v>#REF!</v>
      </c>
      <c r="H198" s="43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360</v>
      </c>
      <c r="E199" s="8">
        <v>2</v>
      </c>
      <c r="F199" s="8" t="e">
        <f>#REF!</f>
        <v>#REF!</v>
      </c>
      <c r="G199" s="8" t="e">
        <f>IF(#REF!=0,"",#REF!)</f>
        <v>#REF!</v>
      </c>
      <c r="H199" s="43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360</v>
      </c>
      <c r="E200" s="8">
        <v>2</v>
      </c>
      <c r="F200" s="8" t="e">
        <f>#REF!</f>
        <v>#REF!</v>
      </c>
      <c r="G200" s="8" t="e">
        <f>IF(#REF!=0,"",#REF!)</f>
        <v>#REF!</v>
      </c>
      <c r="H200" s="43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360</v>
      </c>
      <c r="E201" s="8">
        <v>2</v>
      </c>
      <c r="F201" s="8" t="e">
        <f>#REF!</f>
        <v>#REF!</v>
      </c>
      <c r="G201" s="8" t="e">
        <f>IF(#REF!=0,"",#REF!)</f>
        <v>#REF!</v>
      </c>
      <c r="H201" s="43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360</v>
      </c>
      <c r="E202" s="8">
        <v>2</v>
      </c>
      <c r="F202" s="8" t="e">
        <f>#REF!</f>
        <v>#REF!</v>
      </c>
      <c r="G202" s="8" t="e">
        <f>IF(#REF!=0,"",#REF!)</f>
        <v>#REF!</v>
      </c>
      <c r="H202" s="43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360</v>
      </c>
      <c r="E203" s="8">
        <v>2</v>
      </c>
      <c r="F203" s="8" t="e">
        <f>#REF!</f>
        <v>#REF!</v>
      </c>
      <c r="G203" s="8" t="e">
        <f>IF(#REF!=0,"",#REF!)</f>
        <v>#REF!</v>
      </c>
      <c r="H203" s="43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360</v>
      </c>
      <c r="E204" s="8">
        <v>2</v>
      </c>
      <c r="F204" s="8" t="e">
        <f>#REF!</f>
        <v>#REF!</v>
      </c>
      <c r="G204" s="8" t="e">
        <f>IF(#REF!=0,"",#REF!)</f>
        <v>#REF!</v>
      </c>
      <c r="H204" s="43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360</v>
      </c>
      <c r="E205" s="8">
        <v>2</v>
      </c>
      <c r="F205" s="8" t="e">
        <f>#REF!</f>
        <v>#REF!</v>
      </c>
      <c r="G205" s="8" t="e">
        <f>IF(#REF!=0,"",#REF!)</f>
        <v>#REF!</v>
      </c>
      <c r="H205" s="43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360</v>
      </c>
      <c r="E206" s="8">
        <v>2</v>
      </c>
      <c r="F206" s="8" t="e">
        <f>#REF!</f>
        <v>#REF!</v>
      </c>
      <c r="G206" s="8" t="e">
        <f>IF(#REF!=0,"",#REF!)</f>
        <v>#REF!</v>
      </c>
      <c r="H206" s="43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360</v>
      </c>
      <c r="E207" s="8">
        <v>2</v>
      </c>
      <c r="F207" s="8" t="e">
        <f>#REF!</f>
        <v>#REF!</v>
      </c>
      <c r="G207" s="8" t="e">
        <f>IF(#REF!=0,"",#REF!)</f>
        <v>#REF!</v>
      </c>
      <c r="H207" s="43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360</v>
      </c>
      <c r="E208" s="8">
        <v>2</v>
      </c>
      <c r="F208" s="8" t="e">
        <f>#REF!</f>
        <v>#REF!</v>
      </c>
      <c r="G208" s="8" t="e">
        <f>IF(#REF!=0,"",#REF!)</f>
        <v>#REF!</v>
      </c>
      <c r="H208" s="43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360</v>
      </c>
      <c r="E209" s="8">
        <v>2</v>
      </c>
      <c r="F209" s="8" t="e">
        <f>#REF!</f>
        <v>#REF!</v>
      </c>
      <c r="G209" s="8" t="e">
        <f>IF(#REF!=0,"",#REF!)</f>
        <v>#REF!</v>
      </c>
      <c r="H209" s="43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360</v>
      </c>
      <c r="E210" s="8">
        <v>2</v>
      </c>
      <c r="F210" s="8" t="e">
        <f>#REF!</f>
        <v>#REF!</v>
      </c>
      <c r="G210" s="8" t="e">
        <f>IF(#REF!=0,"",#REF!)</f>
        <v>#REF!</v>
      </c>
      <c r="H210" s="43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360</v>
      </c>
      <c r="E211" s="8">
        <v>2</v>
      </c>
      <c r="F211" s="8" t="e">
        <f>#REF!</f>
        <v>#REF!</v>
      </c>
      <c r="G211" s="8" t="e">
        <f>IF(#REF!=0,"",#REF!)</f>
        <v>#REF!</v>
      </c>
      <c r="H211" s="43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360</v>
      </c>
      <c r="E212" s="8">
        <v>2</v>
      </c>
      <c r="F212" s="8" t="e">
        <f>#REF!</f>
        <v>#REF!</v>
      </c>
      <c r="G212" s="8" t="e">
        <f>IF(#REF!=0,"",#REF!)</f>
        <v>#REF!</v>
      </c>
      <c r="H212" s="43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360</v>
      </c>
      <c r="E213" s="8">
        <v>2</v>
      </c>
      <c r="F213" s="8" t="e">
        <f>#REF!</f>
        <v>#REF!</v>
      </c>
      <c r="G213" s="8" t="e">
        <f>IF(#REF!=0,"",#REF!)</f>
        <v>#REF!</v>
      </c>
      <c r="H213" s="43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360</v>
      </c>
      <c r="E214" s="8">
        <v>2</v>
      </c>
      <c r="F214" s="8" t="e">
        <f>#REF!</f>
        <v>#REF!</v>
      </c>
      <c r="G214" s="8" t="e">
        <f>IF(#REF!=0,"",#REF!)</f>
        <v>#REF!</v>
      </c>
      <c r="H214" s="43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360</v>
      </c>
      <c r="E215" s="8">
        <v>2</v>
      </c>
      <c r="F215" s="8" t="e">
        <f>#REF!</f>
        <v>#REF!</v>
      </c>
      <c r="G215" s="8" t="e">
        <f>IF(#REF!=0,"",#REF!)</f>
        <v>#REF!</v>
      </c>
      <c r="H215" s="43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360</v>
      </c>
      <c r="E216" s="8">
        <v>2</v>
      </c>
      <c r="F216" s="8" t="e">
        <f>#REF!</f>
        <v>#REF!</v>
      </c>
      <c r="G216" s="8" t="e">
        <f>IF(#REF!=0,"",#REF!)</f>
        <v>#REF!</v>
      </c>
      <c r="H216" s="43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360</v>
      </c>
      <c r="E217" s="8">
        <v>2</v>
      </c>
      <c r="F217" s="8" t="e">
        <f>#REF!</f>
        <v>#REF!</v>
      </c>
      <c r="G217" s="8" t="e">
        <f>IF(#REF!=0,"",#REF!)</f>
        <v>#REF!</v>
      </c>
      <c r="H217" s="43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266</v>
      </c>
      <c r="E218" s="6">
        <v>3</v>
      </c>
      <c r="F218" s="6" t="e">
        <f>#REF!</f>
        <v>#REF!</v>
      </c>
      <c r="G218" s="6"/>
      <c r="H218" s="42" t="e">
        <f>J218/100*F218+2*K218/100*F218+3*L218/100*F218+4*M218/100*F218+5*N218/100*F218+6*O218/100*F218</f>
        <v>#REF!</v>
      </c>
      <c r="I218" s="34" t="e">
        <f>ABS(ROUND(J218,0)-J218)+ABS(ROUND(K218,0)-K218)+ABS(ROUND(L218,0)-L218)+ABS(ROUND(M218,0)-M218)+ABS(ROUND(N218,0)-N218)+ABS(ROUND(O218,0)-O218)</f>
        <v>#REF!</v>
      </c>
      <c r="J218" s="34" t="e">
        <f>#REF!</f>
        <v>#REF!</v>
      </c>
      <c r="K218" s="34" t="e">
        <f>#REF!</f>
        <v>#REF!</v>
      </c>
      <c r="L218" s="34" t="e">
        <f>#REF!</f>
        <v>#REF!</v>
      </c>
      <c r="M218" s="34" t="e">
        <f>#REF!</f>
        <v>#REF!</v>
      </c>
      <c r="N218" s="34" t="e">
        <f>#REF!</f>
        <v>#REF!</v>
      </c>
      <c r="O218" s="35" t="e">
        <f>#REF!</f>
        <v>#REF!</v>
      </c>
      <c r="P218" s="34"/>
      <c r="Q218" s="34"/>
      <c r="R218" s="34"/>
      <c r="S218" s="34"/>
      <c r="T218" s="34"/>
      <c r="U218" s="34"/>
      <c r="V218" s="34"/>
      <c r="W218" s="34"/>
      <c r="X218" s="35"/>
    </row>
    <row r="219" spans="4:24" ht="12.75" hidden="1">
      <c r="D219" s="7" t="s">
        <v>266</v>
      </c>
      <c r="E219" s="8">
        <v>3</v>
      </c>
      <c r="F219" s="8" t="e">
        <f>#REF!</f>
        <v>#REF!</v>
      </c>
      <c r="G219" s="8"/>
      <c r="H219" s="43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266</v>
      </c>
      <c r="E220" s="8">
        <v>3</v>
      </c>
      <c r="F220" s="8" t="e">
        <f>#REF!</f>
        <v>#REF!</v>
      </c>
      <c r="G220" s="8"/>
      <c r="H220" s="43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266</v>
      </c>
      <c r="E221" s="8">
        <v>3</v>
      </c>
      <c r="F221" s="8" t="e">
        <f>#REF!</f>
        <v>#REF!</v>
      </c>
      <c r="G221" s="8"/>
      <c r="H221" s="43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266</v>
      </c>
      <c r="E222" s="8">
        <v>3</v>
      </c>
      <c r="F222" s="8" t="e">
        <f>#REF!</f>
        <v>#REF!</v>
      </c>
      <c r="G222" s="8"/>
      <c r="H222" s="43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266</v>
      </c>
      <c r="E223" s="8">
        <v>3</v>
      </c>
      <c r="F223" s="8" t="e">
        <f>#REF!</f>
        <v>#REF!</v>
      </c>
      <c r="G223" s="8"/>
      <c r="H223" s="43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266</v>
      </c>
      <c r="E224" s="8">
        <v>3</v>
      </c>
      <c r="F224" s="8" t="e">
        <f>#REF!</f>
        <v>#REF!</v>
      </c>
      <c r="G224" s="8"/>
      <c r="H224" s="43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266</v>
      </c>
      <c r="E225" s="8">
        <v>3</v>
      </c>
      <c r="F225" s="8" t="e">
        <f>#REF!</f>
        <v>#REF!</v>
      </c>
      <c r="G225" s="8"/>
      <c r="H225" s="43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266</v>
      </c>
      <c r="E226" s="8">
        <v>3</v>
      </c>
      <c r="F226" s="8" t="e">
        <f>#REF!</f>
        <v>#REF!</v>
      </c>
      <c r="G226" s="8"/>
      <c r="H226" s="43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266</v>
      </c>
      <c r="E227" s="8">
        <v>3</v>
      </c>
      <c r="F227" s="8" t="e">
        <f>#REF!</f>
        <v>#REF!</v>
      </c>
      <c r="G227" s="8"/>
      <c r="H227" s="43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266</v>
      </c>
      <c r="E228" s="8">
        <v>3</v>
      </c>
      <c r="F228" s="8" t="e">
        <f>#REF!</f>
        <v>#REF!</v>
      </c>
      <c r="G228" s="8"/>
      <c r="H228" s="43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266</v>
      </c>
      <c r="E229" s="8">
        <v>3</v>
      </c>
      <c r="F229" s="8" t="e">
        <f>#REF!</f>
        <v>#REF!</v>
      </c>
      <c r="G229" s="8"/>
      <c r="H229" s="43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266</v>
      </c>
      <c r="E230" s="8">
        <v>3</v>
      </c>
      <c r="F230" s="8" t="e">
        <f>#REF!</f>
        <v>#REF!</v>
      </c>
      <c r="G230" s="8"/>
      <c r="H230" s="43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266</v>
      </c>
      <c r="E231" s="8">
        <v>3</v>
      </c>
      <c r="F231" s="8" t="e">
        <f>#REF!</f>
        <v>#REF!</v>
      </c>
      <c r="G231" s="8"/>
      <c r="H231" s="43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266</v>
      </c>
      <c r="E232" s="8">
        <v>3</v>
      </c>
      <c r="F232" s="8" t="e">
        <f>#REF!</f>
        <v>#REF!</v>
      </c>
      <c r="G232" s="8"/>
      <c r="H232" s="43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266</v>
      </c>
      <c r="E233" s="8">
        <v>3</v>
      </c>
      <c r="F233" s="8" t="e">
        <f>#REF!</f>
        <v>#REF!</v>
      </c>
      <c r="G233" s="8"/>
      <c r="H233" s="43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266</v>
      </c>
      <c r="E234" s="8">
        <v>3</v>
      </c>
      <c r="F234" s="8" t="e">
        <f>#REF!</f>
        <v>#REF!</v>
      </c>
      <c r="G234" s="8"/>
      <c r="H234" s="43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266</v>
      </c>
      <c r="E235" s="8">
        <v>3</v>
      </c>
      <c r="F235" s="8" t="e">
        <f>#REF!</f>
        <v>#REF!</v>
      </c>
      <c r="G235" s="8"/>
      <c r="H235" s="43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266</v>
      </c>
      <c r="E236" s="8">
        <v>3</v>
      </c>
      <c r="F236" s="8" t="e">
        <f>#REF!</f>
        <v>#REF!</v>
      </c>
      <c r="G236" s="8"/>
      <c r="H236" s="43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266</v>
      </c>
      <c r="E237" s="8">
        <v>3</v>
      </c>
      <c r="F237" s="8" t="e">
        <f>#REF!</f>
        <v>#REF!</v>
      </c>
      <c r="G237" s="8"/>
      <c r="H237" s="43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266</v>
      </c>
      <c r="E238" s="8">
        <v>3</v>
      </c>
      <c r="F238" s="8" t="e">
        <f>#REF!</f>
        <v>#REF!</v>
      </c>
      <c r="G238" s="8"/>
      <c r="H238" s="43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266</v>
      </c>
      <c r="E239" s="8">
        <v>3</v>
      </c>
      <c r="F239" s="8" t="e">
        <f>#REF!</f>
        <v>#REF!</v>
      </c>
      <c r="G239" s="8"/>
      <c r="H239" s="43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266</v>
      </c>
      <c r="E240" s="8">
        <v>3</v>
      </c>
      <c r="F240" s="8" t="e">
        <f>#REF!</f>
        <v>#REF!</v>
      </c>
      <c r="G240" s="8"/>
      <c r="H240" s="43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266</v>
      </c>
      <c r="E241" s="8">
        <v>3</v>
      </c>
      <c r="F241" s="8" t="e">
        <f>#REF!</f>
        <v>#REF!</v>
      </c>
      <c r="G241" s="8"/>
      <c r="H241" s="43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266</v>
      </c>
      <c r="E242" s="8">
        <v>3</v>
      </c>
      <c r="F242" s="8" t="e">
        <f>#REF!</f>
        <v>#REF!</v>
      </c>
      <c r="G242" s="8"/>
      <c r="H242" s="43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266</v>
      </c>
      <c r="E243" s="8">
        <v>3</v>
      </c>
      <c r="F243" s="8" t="e">
        <f>#REF!</f>
        <v>#REF!</v>
      </c>
      <c r="G243" s="8"/>
      <c r="H243" s="43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266</v>
      </c>
      <c r="E244" s="8">
        <v>3</v>
      </c>
      <c r="F244" s="8" t="e">
        <f>#REF!</f>
        <v>#REF!</v>
      </c>
      <c r="G244" s="8"/>
      <c r="H244" s="43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266</v>
      </c>
      <c r="E245" s="8">
        <v>3</v>
      </c>
      <c r="F245" s="8" t="e">
        <f>#REF!</f>
        <v>#REF!</v>
      </c>
      <c r="G245" s="8"/>
      <c r="H245" s="43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266</v>
      </c>
      <c r="E246" s="8">
        <v>3</v>
      </c>
      <c r="F246" s="8" t="e">
        <f>#REF!</f>
        <v>#REF!</v>
      </c>
      <c r="G246" s="8"/>
      <c r="H246" s="43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266</v>
      </c>
      <c r="E247" s="8">
        <v>3</v>
      </c>
      <c r="F247" s="8" t="e">
        <f>#REF!</f>
        <v>#REF!</v>
      </c>
      <c r="G247" s="8"/>
      <c r="H247" s="43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266</v>
      </c>
      <c r="E248" s="8">
        <v>3</v>
      </c>
      <c r="F248" s="8" t="e">
        <f>#REF!</f>
        <v>#REF!</v>
      </c>
      <c r="G248" s="8"/>
      <c r="H248" s="43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266</v>
      </c>
      <c r="E249" s="8">
        <v>3</v>
      </c>
      <c r="F249" s="8" t="e">
        <f>#REF!</f>
        <v>#REF!</v>
      </c>
      <c r="G249" s="8"/>
      <c r="H249" s="43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266</v>
      </c>
      <c r="E250" s="8">
        <v>3</v>
      </c>
      <c r="F250" s="8" t="e">
        <f>#REF!</f>
        <v>#REF!</v>
      </c>
      <c r="G250" s="8"/>
      <c r="H250" s="43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266</v>
      </c>
      <c r="E251" s="8">
        <v>3</v>
      </c>
      <c r="F251" s="8" t="e">
        <f>#REF!</f>
        <v>#REF!</v>
      </c>
      <c r="G251" s="8"/>
      <c r="H251" s="43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266</v>
      </c>
      <c r="E252" s="8">
        <v>3</v>
      </c>
      <c r="F252" s="8" t="e">
        <f>#REF!</f>
        <v>#REF!</v>
      </c>
      <c r="G252" s="8"/>
      <c r="H252" s="43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266</v>
      </c>
      <c r="E253" s="8">
        <v>3</v>
      </c>
      <c r="F253" s="8" t="e">
        <f>#REF!</f>
        <v>#REF!</v>
      </c>
      <c r="G253" s="8"/>
      <c r="H253" s="43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266</v>
      </c>
      <c r="E254" s="8">
        <v>3</v>
      </c>
      <c r="F254" s="8" t="e">
        <f>#REF!</f>
        <v>#REF!</v>
      </c>
      <c r="G254" s="8"/>
      <c r="H254" s="43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266</v>
      </c>
      <c r="E255" s="8">
        <v>3</v>
      </c>
      <c r="F255" s="8" t="e">
        <f>#REF!</f>
        <v>#REF!</v>
      </c>
      <c r="G255" s="8"/>
      <c r="H255" s="43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266</v>
      </c>
      <c r="E256" s="8">
        <v>3</v>
      </c>
      <c r="F256" s="8" t="e">
        <f>#REF!</f>
        <v>#REF!</v>
      </c>
      <c r="G256" s="8"/>
      <c r="H256" s="43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266</v>
      </c>
      <c r="E257" s="8">
        <v>3</v>
      </c>
      <c r="F257" s="8" t="e">
        <f>#REF!</f>
        <v>#REF!</v>
      </c>
      <c r="G257" s="8"/>
      <c r="H257" s="43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266</v>
      </c>
      <c r="E258" s="8">
        <v>3</v>
      </c>
      <c r="F258" s="8" t="e">
        <f>#REF!</f>
        <v>#REF!</v>
      </c>
      <c r="G258" s="8"/>
      <c r="H258" s="43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266</v>
      </c>
      <c r="E259" s="8">
        <v>3</v>
      </c>
      <c r="F259" s="8" t="e">
        <f>#REF!</f>
        <v>#REF!</v>
      </c>
      <c r="G259" s="8"/>
      <c r="H259" s="43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266</v>
      </c>
      <c r="E260" s="8">
        <v>3</v>
      </c>
      <c r="F260" s="8" t="e">
        <f>#REF!</f>
        <v>#REF!</v>
      </c>
      <c r="G260" s="8"/>
      <c r="H260" s="43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266</v>
      </c>
      <c r="E261" s="8">
        <v>3</v>
      </c>
      <c r="F261" s="8" t="e">
        <f>#REF!</f>
        <v>#REF!</v>
      </c>
      <c r="G261" s="8"/>
      <c r="H261" s="43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266</v>
      </c>
      <c r="E262" s="8">
        <v>3</v>
      </c>
      <c r="F262" s="8" t="e">
        <f>#REF!</f>
        <v>#REF!</v>
      </c>
      <c r="G262" s="8"/>
      <c r="H262" s="43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266</v>
      </c>
      <c r="E263" s="8">
        <v>3</v>
      </c>
      <c r="F263" s="8" t="e">
        <f>#REF!</f>
        <v>#REF!</v>
      </c>
      <c r="G263" s="8"/>
      <c r="H263" s="43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266</v>
      </c>
      <c r="E264" s="8">
        <v>3</v>
      </c>
      <c r="F264" s="8" t="e">
        <f>#REF!</f>
        <v>#REF!</v>
      </c>
      <c r="G264" s="8"/>
      <c r="H264" s="43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266</v>
      </c>
      <c r="E265" s="8">
        <v>3</v>
      </c>
      <c r="F265" s="8" t="e">
        <f>#REF!</f>
        <v>#REF!</v>
      </c>
      <c r="G265" s="8"/>
      <c r="H265" s="43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266</v>
      </c>
      <c r="E266" s="8">
        <v>3</v>
      </c>
      <c r="F266" s="8" t="e">
        <f>#REF!</f>
        <v>#REF!</v>
      </c>
      <c r="G266" s="8"/>
      <c r="H266" s="43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266</v>
      </c>
      <c r="E267" s="8">
        <v>3</v>
      </c>
      <c r="F267" s="8" t="e">
        <f>#REF!</f>
        <v>#REF!</v>
      </c>
      <c r="G267" s="8"/>
      <c r="H267" s="43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266</v>
      </c>
      <c r="E268" s="8">
        <v>3</v>
      </c>
      <c r="F268" s="8" t="e">
        <f>#REF!</f>
        <v>#REF!</v>
      </c>
      <c r="G268" s="8"/>
      <c r="H268" s="43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266</v>
      </c>
      <c r="E269" s="8">
        <v>3</v>
      </c>
      <c r="F269" s="8" t="e">
        <f>#REF!</f>
        <v>#REF!</v>
      </c>
      <c r="G269" s="8"/>
      <c r="H269" s="43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266</v>
      </c>
      <c r="E270" s="8">
        <v>3</v>
      </c>
      <c r="F270" s="8" t="e">
        <f>#REF!</f>
        <v>#REF!</v>
      </c>
      <c r="G270" s="8"/>
      <c r="H270" s="43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266</v>
      </c>
      <c r="E271" s="8">
        <v>3</v>
      </c>
      <c r="F271" s="8" t="e">
        <f>#REF!</f>
        <v>#REF!</v>
      </c>
      <c r="G271" s="8"/>
      <c r="H271" s="43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266</v>
      </c>
      <c r="E272" s="8">
        <v>3</v>
      </c>
      <c r="F272" s="8" t="e">
        <f>#REF!</f>
        <v>#REF!</v>
      </c>
      <c r="G272" s="8"/>
      <c r="H272" s="43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266</v>
      </c>
      <c r="E273" s="8">
        <v>3</v>
      </c>
      <c r="F273" s="8" t="e">
        <f>#REF!</f>
        <v>#REF!</v>
      </c>
      <c r="G273" s="8"/>
      <c r="H273" s="43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266</v>
      </c>
      <c r="E274" s="8">
        <v>3</v>
      </c>
      <c r="F274" s="8" t="e">
        <f>#REF!</f>
        <v>#REF!</v>
      </c>
      <c r="G274" s="8"/>
      <c r="H274" s="43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266</v>
      </c>
      <c r="E275" s="8">
        <v>3</v>
      </c>
      <c r="F275" s="8" t="e">
        <f>#REF!</f>
        <v>#REF!</v>
      </c>
      <c r="G275" s="8"/>
      <c r="H275" s="43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266</v>
      </c>
      <c r="E276" s="8">
        <v>3</v>
      </c>
      <c r="F276" s="8" t="e">
        <f>#REF!</f>
        <v>#REF!</v>
      </c>
      <c r="G276" s="8"/>
      <c r="H276" s="43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266</v>
      </c>
      <c r="E277" s="8">
        <v>3</v>
      </c>
      <c r="F277" s="8" t="e">
        <f>#REF!</f>
        <v>#REF!</v>
      </c>
      <c r="G277" s="8"/>
      <c r="H277" s="43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266</v>
      </c>
      <c r="E278" s="8">
        <v>3</v>
      </c>
      <c r="F278" s="8" t="e">
        <f>#REF!</f>
        <v>#REF!</v>
      </c>
      <c r="G278" s="8"/>
      <c r="H278" s="43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266</v>
      </c>
      <c r="E279" s="8">
        <v>3</v>
      </c>
      <c r="F279" s="8" t="e">
        <f>#REF!</f>
        <v>#REF!</v>
      </c>
      <c r="G279" s="8"/>
      <c r="H279" s="43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266</v>
      </c>
      <c r="E280" s="8">
        <v>3</v>
      </c>
      <c r="F280" s="8" t="e">
        <f>#REF!</f>
        <v>#REF!</v>
      </c>
      <c r="G280" s="8"/>
      <c r="H280" s="43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266</v>
      </c>
      <c r="E281" s="8">
        <v>3</v>
      </c>
      <c r="F281" s="8" t="e">
        <f>#REF!</f>
        <v>#REF!</v>
      </c>
      <c r="G281" s="8"/>
      <c r="H281" s="43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266</v>
      </c>
      <c r="E282" s="8">
        <v>3</v>
      </c>
      <c r="F282" s="8" t="e">
        <f>#REF!</f>
        <v>#REF!</v>
      </c>
      <c r="G282" s="8"/>
      <c r="H282" s="43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266</v>
      </c>
      <c r="E283" s="8">
        <v>3</v>
      </c>
      <c r="F283" s="8" t="e">
        <f>#REF!</f>
        <v>#REF!</v>
      </c>
      <c r="G283" s="8"/>
      <c r="H283" s="43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266</v>
      </c>
      <c r="E284" s="8">
        <v>3</v>
      </c>
      <c r="F284" s="8" t="e">
        <f>#REF!</f>
        <v>#REF!</v>
      </c>
      <c r="G284" s="8"/>
      <c r="H284" s="43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266</v>
      </c>
      <c r="E285" s="8">
        <v>3</v>
      </c>
      <c r="F285" s="8" t="e">
        <f>#REF!</f>
        <v>#REF!</v>
      </c>
      <c r="G285" s="8"/>
      <c r="H285" s="43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266</v>
      </c>
      <c r="E286" s="8">
        <v>3</v>
      </c>
      <c r="F286" s="8" t="e">
        <f>#REF!</f>
        <v>#REF!</v>
      </c>
      <c r="G286" s="8"/>
      <c r="H286" s="43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266</v>
      </c>
      <c r="E287" s="8">
        <v>3</v>
      </c>
      <c r="F287" s="8" t="e">
        <f>#REF!</f>
        <v>#REF!</v>
      </c>
      <c r="G287" s="8"/>
      <c r="H287" s="43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266</v>
      </c>
      <c r="E288" s="8">
        <v>3</v>
      </c>
      <c r="F288" s="8" t="e">
        <f>#REF!</f>
        <v>#REF!</v>
      </c>
      <c r="G288" s="8"/>
      <c r="H288" s="43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266</v>
      </c>
      <c r="E289" s="8">
        <v>3</v>
      </c>
      <c r="F289" s="8" t="e">
        <f>#REF!</f>
        <v>#REF!</v>
      </c>
      <c r="G289" s="8"/>
      <c r="H289" s="43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267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2" t="e">
        <f>J290/100*F290+2*K290/100*F290+3*L290/100*F290+4*M290/100*F290+5*N290/100*F290+6*O290/100*F290</f>
        <v>#REF!</v>
      </c>
      <c r="I290" s="34" t="e">
        <f>ABS(ROUND(J290,0)-J290)+ABS(ROUND(K290,0)-K290)+ABS(ROUND(L290,0)-L290)+ABS(ROUND(M290,0)-M290)+ABS(ROUND(N290,0)-N290)+ABS(ROUND(O290,0)-O290)</f>
        <v>#REF!</v>
      </c>
      <c r="J290" s="34" t="e">
        <f>#REF!</f>
        <v>#REF!</v>
      </c>
      <c r="K290" s="35" t="e">
        <f>#REF!</f>
        <v>#REF!</v>
      </c>
      <c r="L290" s="66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5"/>
    </row>
    <row r="291" spans="4:24" ht="12.75" hidden="1">
      <c r="D291" s="7" t="s">
        <v>267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3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267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3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267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3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267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3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267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3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267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3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267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3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267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3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267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3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267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3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267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3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267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3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267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3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267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3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267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3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267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3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267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3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267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3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267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3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267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3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267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3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267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3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267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3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267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3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267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3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267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3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267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3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267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3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267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3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267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3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267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3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267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3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267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3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267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3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267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3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267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3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267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3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267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3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267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3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267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3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267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3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267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3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267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3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267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3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267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3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267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3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267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3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267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3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267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3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267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3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267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3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267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3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267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3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267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3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267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3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267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3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60" t="s">
        <v>268</v>
      </c>
      <c r="E347" s="61">
        <v>5</v>
      </c>
      <c r="F347" s="62">
        <v>1</v>
      </c>
      <c r="G347" s="62">
        <f>""</f>
      </c>
      <c r="H347" s="63">
        <f>J347/100*F347+2*K347/100*F347+3*L347/100*F347+4*M347/100*F347+5*N347/100*F347+6*O347/100*F347</f>
        <v>0</v>
      </c>
      <c r="I347" s="64">
        <f>ABS(ROUND(J347,0)-J347)+ABS(ROUND(K347,0)-K347)+ABS(ROUND(L347,0)-L347)+ABS(ROUND(M347,0)-M347)+ABS(ROUND(N347,0)-N347)+ABS(ROUND(O347,0)-O347)</f>
        <v>0</v>
      </c>
      <c r="J347" s="64">
        <v>0</v>
      </c>
      <c r="K347" s="65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361</v>
      </c>
      <c r="E348" s="6">
        <v>6</v>
      </c>
      <c r="F348" s="57" t="e">
        <f>#REF!</f>
        <v>#REF!</v>
      </c>
      <c r="G348" s="57" t="e">
        <f>IF(#REF!&lt;&gt;"",#REF!,"")</f>
        <v>#REF!</v>
      </c>
      <c r="H348" s="42" t="e">
        <f>J348/100*F348+2*K348/100*F348+3*L348/100*F348+4*M348/100*F348+5*N348/100*F348+6*O348/100*F348+7*P348/100*F348+8*Q348/100*F348+9*R348/100*F348</f>
        <v>#REF!</v>
      </c>
      <c r="I348" s="34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4" t="e">
        <f>#REF!</f>
        <v>#REF!</v>
      </c>
      <c r="K348" s="34" t="e">
        <f>#REF!</f>
        <v>#REF!</v>
      </c>
      <c r="L348" s="34" t="e">
        <f>#REF!</f>
        <v>#REF!</v>
      </c>
      <c r="M348" s="34" t="e">
        <f>#REF!</f>
        <v>#REF!</v>
      </c>
      <c r="N348" s="34" t="e">
        <f>#REF!</f>
        <v>#REF!</v>
      </c>
      <c r="O348" s="34" t="e">
        <f>#REF!</f>
        <v>#REF!</v>
      </c>
      <c r="P348" s="34" t="e">
        <f>#REF!</f>
        <v>#REF!</v>
      </c>
      <c r="Q348" s="34" t="e">
        <f>#REF!</f>
        <v>#REF!</v>
      </c>
      <c r="R348" s="35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361</v>
      </c>
      <c r="E349" s="8">
        <v>6</v>
      </c>
      <c r="F349" s="58" t="e">
        <f>#REF!</f>
        <v>#REF!</v>
      </c>
      <c r="G349" s="58" t="e">
        <f>IF(#REF!&lt;&gt;"",#REF!,"")</f>
        <v>#REF!</v>
      </c>
      <c r="H349" s="43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361</v>
      </c>
      <c r="E350" s="8">
        <v>6</v>
      </c>
      <c r="F350" s="58" t="e">
        <f>#REF!</f>
        <v>#REF!</v>
      </c>
      <c r="G350" s="58" t="e">
        <f>IF(#REF!&lt;&gt;"",#REF!,"")</f>
        <v>#REF!</v>
      </c>
      <c r="H350" s="43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361</v>
      </c>
      <c r="E351" s="8">
        <v>6</v>
      </c>
      <c r="F351" s="58" t="e">
        <f>#REF!</f>
        <v>#REF!</v>
      </c>
      <c r="G351" s="58" t="e">
        <f>IF(#REF!&lt;&gt;"",#REF!,"")</f>
        <v>#REF!</v>
      </c>
      <c r="H351" s="43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361</v>
      </c>
      <c r="E352" s="8">
        <v>6</v>
      </c>
      <c r="F352" s="58" t="e">
        <f>#REF!</f>
        <v>#REF!</v>
      </c>
      <c r="G352" s="58" t="e">
        <f>IF(#REF!&lt;&gt;"",#REF!,"")</f>
        <v>#REF!</v>
      </c>
      <c r="H352" s="43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361</v>
      </c>
      <c r="E353" s="8">
        <v>6</v>
      </c>
      <c r="F353" s="58" t="e">
        <f>#REF!</f>
        <v>#REF!</v>
      </c>
      <c r="G353" s="58" t="e">
        <f>IF(#REF!&lt;&gt;"",#REF!,"")</f>
        <v>#REF!</v>
      </c>
      <c r="H353" s="43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361</v>
      </c>
      <c r="E354" s="8">
        <v>6</v>
      </c>
      <c r="F354" s="58" t="e">
        <f>#REF!</f>
        <v>#REF!</v>
      </c>
      <c r="G354" s="58" t="e">
        <f>IF(#REF!&lt;&gt;"",#REF!,"")</f>
        <v>#REF!</v>
      </c>
      <c r="H354" s="43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361</v>
      </c>
      <c r="E355" s="8">
        <v>6</v>
      </c>
      <c r="F355" s="58" t="e">
        <f>#REF!</f>
        <v>#REF!</v>
      </c>
      <c r="G355" s="58" t="e">
        <f>IF(#REF!&lt;&gt;"",#REF!,"")</f>
        <v>#REF!</v>
      </c>
      <c r="H355" s="43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361</v>
      </c>
      <c r="E356" s="8">
        <v>6</v>
      </c>
      <c r="F356" s="58" t="e">
        <f>#REF!</f>
        <v>#REF!</v>
      </c>
      <c r="G356" s="58" t="e">
        <f>IF(#REF!&lt;&gt;"",#REF!,"")</f>
        <v>#REF!</v>
      </c>
      <c r="H356" s="43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361</v>
      </c>
      <c r="E357" s="8">
        <v>6</v>
      </c>
      <c r="F357" s="58" t="e">
        <f>#REF!</f>
        <v>#REF!</v>
      </c>
      <c r="G357" s="58" t="e">
        <f>IF(#REF!&lt;&gt;"",#REF!,"")</f>
        <v>#REF!</v>
      </c>
      <c r="H357" s="43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361</v>
      </c>
      <c r="E358" s="8">
        <v>6</v>
      </c>
      <c r="F358" s="58" t="e">
        <f>#REF!</f>
        <v>#REF!</v>
      </c>
      <c r="G358" s="58" t="e">
        <f>IF(#REF!&lt;&gt;"",#REF!,"")</f>
        <v>#REF!</v>
      </c>
      <c r="H358" s="43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361</v>
      </c>
      <c r="E359" s="8">
        <v>6</v>
      </c>
      <c r="F359" s="58" t="e">
        <f>#REF!</f>
        <v>#REF!</v>
      </c>
      <c r="G359" s="58" t="e">
        <f>IF(#REF!&lt;&gt;"",#REF!,"")</f>
        <v>#REF!</v>
      </c>
      <c r="H359" s="43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361</v>
      </c>
      <c r="E360" s="8">
        <v>6</v>
      </c>
      <c r="F360" s="58" t="e">
        <f>#REF!</f>
        <v>#REF!</v>
      </c>
      <c r="G360" s="58" t="e">
        <f>IF(#REF!&lt;&gt;"",#REF!,"")</f>
        <v>#REF!</v>
      </c>
      <c r="H360" s="43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361</v>
      </c>
      <c r="E361" s="8">
        <v>6</v>
      </c>
      <c r="F361" s="58" t="e">
        <f>#REF!</f>
        <v>#REF!</v>
      </c>
      <c r="G361" s="58" t="e">
        <f>IF(#REF!&lt;&gt;"",#REF!,"")</f>
        <v>#REF!</v>
      </c>
      <c r="H361" s="43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361</v>
      </c>
      <c r="E362" s="8">
        <v>6</v>
      </c>
      <c r="F362" s="58" t="e">
        <f>#REF!</f>
        <v>#REF!</v>
      </c>
      <c r="G362" s="58" t="e">
        <f>IF(#REF!&lt;&gt;"",#REF!,"")</f>
        <v>#REF!</v>
      </c>
      <c r="H362" s="43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361</v>
      </c>
      <c r="E363" s="8">
        <v>6</v>
      </c>
      <c r="F363" s="58" t="e">
        <f>#REF!</f>
        <v>#REF!</v>
      </c>
      <c r="G363" s="58" t="e">
        <f>IF(#REF!&lt;&gt;"",#REF!,"")</f>
        <v>#REF!</v>
      </c>
      <c r="H363" s="43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361</v>
      </c>
      <c r="E364" s="8">
        <v>6</v>
      </c>
      <c r="F364" s="58" t="e">
        <f>#REF!</f>
        <v>#REF!</v>
      </c>
      <c r="G364" s="58" t="e">
        <f>IF(#REF!&lt;&gt;"",#REF!,"")</f>
        <v>#REF!</v>
      </c>
      <c r="H364" s="43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361</v>
      </c>
      <c r="E365" s="8">
        <v>6</v>
      </c>
      <c r="F365" s="58" t="e">
        <f>#REF!</f>
        <v>#REF!</v>
      </c>
      <c r="G365" s="58" t="e">
        <f>IF(#REF!&lt;&gt;"",#REF!,"")</f>
        <v>#REF!</v>
      </c>
      <c r="H365" s="43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361</v>
      </c>
      <c r="E366" s="8">
        <v>6</v>
      </c>
      <c r="F366" s="58" t="e">
        <f>#REF!</f>
        <v>#REF!</v>
      </c>
      <c r="G366" s="58" t="e">
        <f>IF(#REF!&lt;&gt;"",#REF!,"")</f>
        <v>#REF!</v>
      </c>
      <c r="H366" s="43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361</v>
      </c>
      <c r="E367" s="8">
        <v>6</v>
      </c>
      <c r="F367" s="58" t="e">
        <f>#REF!</f>
        <v>#REF!</v>
      </c>
      <c r="G367" s="58" t="e">
        <f>IF(#REF!&lt;&gt;"",#REF!,"")</f>
        <v>#REF!</v>
      </c>
      <c r="H367" s="43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361</v>
      </c>
      <c r="E368" s="8">
        <v>6</v>
      </c>
      <c r="F368" s="58" t="e">
        <f>#REF!</f>
        <v>#REF!</v>
      </c>
      <c r="G368" s="58" t="e">
        <f>IF(#REF!&lt;&gt;"",#REF!,"")</f>
        <v>#REF!</v>
      </c>
      <c r="H368" s="43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361</v>
      </c>
      <c r="E369" s="8">
        <v>6</v>
      </c>
      <c r="F369" s="58" t="e">
        <f>#REF!</f>
        <v>#REF!</v>
      </c>
      <c r="G369" s="58" t="e">
        <f>IF(#REF!&lt;&gt;"",#REF!,"")</f>
        <v>#REF!</v>
      </c>
      <c r="H369" s="43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361</v>
      </c>
      <c r="E370" s="8">
        <v>6</v>
      </c>
      <c r="F370" s="58" t="e">
        <f>#REF!</f>
        <v>#REF!</v>
      </c>
      <c r="G370" s="58" t="e">
        <f>IF(#REF!&lt;&gt;"",#REF!,"")</f>
        <v>#REF!</v>
      </c>
      <c r="H370" s="43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361</v>
      </c>
      <c r="E371" s="8">
        <v>6</v>
      </c>
      <c r="F371" s="58" t="e">
        <f>#REF!</f>
        <v>#REF!</v>
      </c>
      <c r="G371" s="58" t="e">
        <f>IF(#REF!&lt;&gt;"",#REF!,"")</f>
        <v>#REF!</v>
      </c>
      <c r="H371" s="43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361</v>
      </c>
      <c r="E372" s="8">
        <v>6</v>
      </c>
      <c r="F372" s="58" t="e">
        <f>#REF!</f>
        <v>#REF!</v>
      </c>
      <c r="G372" s="58" t="e">
        <f>IF(#REF!&lt;&gt;"",#REF!,"")</f>
        <v>#REF!</v>
      </c>
      <c r="H372" s="43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361</v>
      </c>
      <c r="E373" s="8">
        <v>6</v>
      </c>
      <c r="F373" s="58" t="e">
        <f>#REF!</f>
        <v>#REF!</v>
      </c>
      <c r="G373" s="58" t="e">
        <f>IF(#REF!&lt;&gt;"",#REF!,"")</f>
        <v>#REF!</v>
      </c>
      <c r="H373" s="43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361</v>
      </c>
      <c r="E374" s="8">
        <v>6</v>
      </c>
      <c r="F374" s="58" t="e">
        <f>#REF!</f>
        <v>#REF!</v>
      </c>
      <c r="G374" s="58" t="e">
        <f>IF(#REF!&lt;&gt;"",#REF!,"")</f>
        <v>#REF!</v>
      </c>
      <c r="H374" s="43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361</v>
      </c>
      <c r="E375" s="8">
        <v>6</v>
      </c>
      <c r="F375" s="58" t="e">
        <f>#REF!</f>
        <v>#REF!</v>
      </c>
      <c r="G375" s="58" t="e">
        <f>IF(#REF!&lt;&gt;"",#REF!,"")</f>
        <v>#REF!</v>
      </c>
      <c r="H375" s="43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361</v>
      </c>
      <c r="E376" s="8">
        <v>6</v>
      </c>
      <c r="F376" s="58" t="e">
        <f>#REF!</f>
        <v>#REF!</v>
      </c>
      <c r="G376" s="58" t="e">
        <f>IF(#REF!&lt;&gt;"",#REF!,"")</f>
        <v>#REF!</v>
      </c>
      <c r="H376" s="43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361</v>
      </c>
      <c r="E377" s="8">
        <v>6</v>
      </c>
      <c r="F377" s="58" t="e">
        <f>#REF!</f>
        <v>#REF!</v>
      </c>
      <c r="G377" s="58" t="e">
        <f>IF(#REF!&lt;&gt;"",#REF!,"")</f>
        <v>#REF!</v>
      </c>
      <c r="H377" s="43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361</v>
      </c>
      <c r="E378" s="8">
        <v>6</v>
      </c>
      <c r="F378" s="58" t="e">
        <f>#REF!</f>
        <v>#REF!</v>
      </c>
      <c r="G378" s="58" t="e">
        <f>IF(#REF!&lt;&gt;"",#REF!,"")</f>
        <v>#REF!</v>
      </c>
      <c r="H378" s="43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361</v>
      </c>
      <c r="E379" s="8">
        <v>6</v>
      </c>
      <c r="F379" s="58" t="e">
        <f>#REF!</f>
        <v>#REF!</v>
      </c>
      <c r="G379" s="58" t="e">
        <f>IF(#REF!&lt;&gt;"",#REF!,"")</f>
        <v>#REF!</v>
      </c>
      <c r="H379" s="43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361</v>
      </c>
      <c r="E380" s="8">
        <v>6</v>
      </c>
      <c r="F380" s="58" t="e">
        <f>#REF!</f>
        <v>#REF!</v>
      </c>
      <c r="G380" s="58" t="e">
        <f>IF(#REF!&lt;&gt;"",#REF!,"")</f>
        <v>#REF!</v>
      </c>
      <c r="H380" s="43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361</v>
      </c>
      <c r="E381" s="11">
        <v>6</v>
      </c>
      <c r="F381" s="59" t="e">
        <f>#REF!</f>
        <v>#REF!</v>
      </c>
      <c r="G381" s="59" t="e">
        <f>IF(#REF!&lt;&gt;"",#REF!,"")</f>
        <v>#REF!</v>
      </c>
      <c r="H381" s="44" t="e">
        <f t="shared" si="16"/>
        <v>#REF!</v>
      </c>
      <c r="I381" s="36" t="e">
        <f t="shared" si="17"/>
        <v>#REF!</v>
      </c>
      <c r="J381" s="36" t="e">
        <f>#REF!</f>
        <v>#REF!</v>
      </c>
      <c r="K381" s="36" t="e">
        <f>#REF!</f>
        <v>#REF!</v>
      </c>
      <c r="L381" s="36" t="e">
        <f>#REF!</f>
        <v>#REF!</v>
      </c>
      <c r="M381" s="36" t="e">
        <f>#REF!</f>
        <v>#REF!</v>
      </c>
      <c r="N381" s="36" t="e">
        <f>#REF!</f>
        <v>#REF!</v>
      </c>
      <c r="O381" s="36" t="e">
        <f>#REF!</f>
        <v>#REF!</v>
      </c>
      <c r="P381" s="36" t="e">
        <f>#REF!</f>
        <v>#REF!</v>
      </c>
      <c r="Q381" s="36" t="e">
        <f>#REF!</f>
        <v>#REF!</v>
      </c>
      <c r="R381" s="37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11">
      <selection activeCell="L11" sqref="L11"/>
    </sheetView>
  </sheetViews>
  <sheetFormatPr defaultColWidth="9.140625" defaultRowHeight="12.75"/>
  <cols>
    <col min="1" max="1" width="9.140625" style="84" customWidth="1"/>
    <col min="2" max="2" width="12.00390625" style="84" customWidth="1"/>
    <col min="3" max="6" width="9.140625" style="84" customWidth="1"/>
    <col min="7" max="7" width="17.7109375" style="84" customWidth="1"/>
    <col min="8" max="8" width="17.00390625" style="84" customWidth="1"/>
    <col min="9" max="9" width="23.8515625" style="84" customWidth="1"/>
    <col min="10" max="16384" width="9.140625" style="84" customWidth="1"/>
  </cols>
  <sheetData>
    <row r="1" ht="12.75">
      <c r="A1" s="83" t="s">
        <v>85</v>
      </c>
    </row>
    <row r="2" spans="1:10" ht="12.75">
      <c r="A2" s="198" t="s">
        <v>351</v>
      </c>
      <c r="B2" s="198"/>
      <c r="C2" s="198"/>
      <c r="D2" s="199"/>
      <c r="E2" s="256" t="s">
        <v>453</v>
      </c>
      <c r="F2" s="257"/>
      <c r="G2" s="147" t="s">
        <v>270</v>
      </c>
      <c r="H2" s="85" t="s">
        <v>454</v>
      </c>
      <c r="I2" s="86"/>
      <c r="J2" s="87"/>
    </row>
    <row r="3" spans="1:10" ht="12.75">
      <c r="A3" s="88"/>
      <c r="B3" s="88"/>
      <c r="C3" s="88"/>
      <c r="D3" s="88"/>
      <c r="E3" s="89"/>
      <c r="F3" s="89"/>
      <c r="G3" s="88"/>
      <c r="H3" s="88"/>
      <c r="I3" s="90"/>
      <c r="J3" s="87"/>
    </row>
    <row r="4" spans="1:10" ht="39.75" customHeight="1">
      <c r="A4" s="200" t="s">
        <v>451</v>
      </c>
      <c r="B4" s="200"/>
      <c r="C4" s="200"/>
      <c r="D4" s="200"/>
      <c r="E4" s="200"/>
      <c r="F4" s="200"/>
      <c r="G4" s="200"/>
      <c r="H4" s="200"/>
      <c r="I4" s="200"/>
      <c r="J4" s="87"/>
    </row>
    <row r="5" spans="1:10" ht="12.75">
      <c r="A5" s="91"/>
      <c r="B5" s="92"/>
      <c r="C5" s="92"/>
      <c r="D5" s="93"/>
      <c r="E5" s="94"/>
      <c r="F5" s="95"/>
      <c r="G5" s="96"/>
      <c r="H5" s="97"/>
      <c r="I5" s="98"/>
      <c r="J5" s="87"/>
    </row>
    <row r="6" spans="1:10" ht="12.75">
      <c r="A6" s="201" t="s">
        <v>183</v>
      </c>
      <c r="B6" s="202"/>
      <c r="C6" s="203" t="s">
        <v>452</v>
      </c>
      <c r="D6" s="204"/>
      <c r="E6" s="205"/>
      <c r="F6" s="205"/>
      <c r="G6" s="205"/>
      <c r="H6" s="205"/>
      <c r="I6" s="100"/>
      <c r="J6" s="87"/>
    </row>
    <row r="7" spans="1:10" ht="12.75">
      <c r="A7" s="101"/>
      <c r="B7" s="101"/>
      <c r="C7" s="91"/>
      <c r="D7" s="91"/>
      <c r="E7" s="205"/>
      <c r="F7" s="205"/>
      <c r="G7" s="205"/>
      <c r="H7" s="205"/>
      <c r="I7" s="100"/>
      <c r="J7" s="87"/>
    </row>
    <row r="8" spans="1:10" ht="12.75">
      <c r="A8" s="206" t="s">
        <v>86</v>
      </c>
      <c r="B8" s="207"/>
      <c r="C8" s="203" t="s">
        <v>455</v>
      </c>
      <c r="D8" s="204"/>
      <c r="E8" s="205"/>
      <c r="F8" s="205"/>
      <c r="G8" s="205"/>
      <c r="H8" s="205"/>
      <c r="I8" s="102"/>
      <c r="J8" s="87"/>
    </row>
    <row r="9" spans="1:10" ht="12.75">
      <c r="A9" s="103"/>
      <c r="B9" s="103"/>
      <c r="C9" s="104"/>
      <c r="D9" s="91"/>
      <c r="E9" s="91"/>
      <c r="F9" s="91"/>
      <c r="G9" s="91"/>
      <c r="H9" s="91"/>
      <c r="I9" s="91"/>
      <c r="J9" s="87"/>
    </row>
    <row r="10" spans="1:10" ht="12.75">
      <c r="A10" s="210" t="s">
        <v>12</v>
      </c>
      <c r="B10" s="211"/>
      <c r="C10" s="203" t="s">
        <v>456</v>
      </c>
      <c r="D10" s="204"/>
      <c r="E10" s="91"/>
      <c r="F10" s="91"/>
      <c r="G10" s="91"/>
      <c r="H10" s="91"/>
      <c r="I10" s="91"/>
      <c r="J10" s="87"/>
    </row>
    <row r="11" spans="1:10" ht="12.75">
      <c r="A11" s="212"/>
      <c r="B11" s="212"/>
      <c r="C11" s="91"/>
      <c r="D11" s="91"/>
      <c r="E11" s="91"/>
      <c r="F11" s="91"/>
      <c r="G11" s="91"/>
      <c r="H11" s="91"/>
      <c r="I11" s="91"/>
      <c r="J11" s="87"/>
    </row>
    <row r="12" spans="1:10" ht="12.75">
      <c r="A12" s="201" t="s">
        <v>87</v>
      </c>
      <c r="B12" s="202"/>
      <c r="C12" s="195" t="s">
        <v>457</v>
      </c>
      <c r="D12" s="196"/>
      <c r="E12" s="196"/>
      <c r="F12" s="196"/>
      <c r="G12" s="196"/>
      <c r="H12" s="196"/>
      <c r="I12" s="197"/>
      <c r="J12" s="87"/>
    </row>
    <row r="13" spans="1:10" ht="15.75">
      <c r="A13" s="208"/>
      <c r="B13" s="209"/>
      <c r="C13" s="209"/>
      <c r="D13" s="105"/>
      <c r="E13" s="105"/>
      <c r="F13" s="105"/>
      <c r="G13" s="105"/>
      <c r="H13" s="105"/>
      <c r="I13" s="105"/>
      <c r="J13" s="87"/>
    </row>
    <row r="14" spans="1:10" ht="12.75">
      <c r="A14" s="101"/>
      <c r="B14" s="101"/>
      <c r="C14" s="106"/>
      <c r="D14" s="91"/>
      <c r="E14" s="91"/>
      <c r="F14" s="91"/>
      <c r="G14" s="91"/>
      <c r="H14" s="91"/>
      <c r="I14" s="91"/>
      <c r="J14" s="87"/>
    </row>
    <row r="15" spans="1:10" ht="12.75">
      <c r="A15" s="201" t="s">
        <v>223</v>
      </c>
      <c r="B15" s="202"/>
      <c r="C15" s="213">
        <v>10000</v>
      </c>
      <c r="D15" s="214"/>
      <c r="E15" s="91"/>
      <c r="F15" s="195" t="s">
        <v>458</v>
      </c>
      <c r="G15" s="196"/>
      <c r="H15" s="196"/>
      <c r="I15" s="197"/>
      <c r="J15" s="87"/>
    </row>
    <row r="16" spans="1:10" ht="12.75">
      <c r="A16" s="101"/>
      <c r="B16" s="101"/>
      <c r="C16" s="91"/>
      <c r="D16" s="91"/>
      <c r="E16" s="91"/>
      <c r="F16" s="91"/>
      <c r="G16" s="91"/>
      <c r="H16" s="91"/>
      <c r="I16" s="91"/>
      <c r="J16" s="87"/>
    </row>
    <row r="17" spans="1:10" ht="12.75">
      <c r="A17" s="201" t="s">
        <v>224</v>
      </c>
      <c r="B17" s="202"/>
      <c r="C17" s="195" t="s">
        <v>459</v>
      </c>
      <c r="D17" s="196"/>
      <c r="E17" s="196"/>
      <c r="F17" s="196"/>
      <c r="G17" s="196"/>
      <c r="H17" s="196"/>
      <c r="I17" s="197"/>
      <c r="J17" s="87"/>
    </row>
    <row r="18" spans="1:10" ht="12.75">
      <c r="A18" s="101"/>
      <c r="B18" s="101"/>
      <c r="C18" s="91"/>
      <c r="D18" s="91"/>
      <c r="E18" s="91"/>
      <c r="F18" s="91"/>
      <c r="G18" s="91"/>
      <c r="H18" s="91"/>
      <c r="I18" s="91"/>
      <c r="J18" s="87"/>
    </row>
    <row r="19" spans="1:10" ht="12.75">
      <c r="A19" s="201" t="s">
        <v>225</v>
      </c>
      <c r="B19" s="202"/>
      <c r="C19" s="215"/>
      <c r="D19" s="216"/>
      <c r="E19" s="216"/>
      <c r="F19" s="216"/>
      <c r="G19" s="216"/>
      <c r="H19" s="216"/>
      <c r="I19" s="217"/>
      <c r="J19" s="87"/>
    </row>
    <row r="20" spans="1:10" ht="12.75">
      <c r="A20" s="101"/>
      <c r="B20" s="101"/>
      <c r="C20" s="106"/>
      <c r="D20" s="91"/>
      <c r="E20" s="91"/>
      <c r="F20" s="91"/>
      <c r="G20" s="91"/>
      <c r="H20" s="91"/>
      <c r="I20" s="91"/>
      <c r="J20" s="87"/>
    </row>
    <row r="21" spans="1:10" ht="12.75">
      <c r="A21" s="201" t="s">
        <v>226</v>
      </c>
      <c r="B21" s="202"/>
      <c r="C21" s="218" t="s">
        <v>460</v>
      </c>
      <c r="D21" s="216"/>
      <c r="E21" s="216"/>
      <c r="F21" s="216"/>
      <c r="G21" s="216"/>
      <c r="H21" s="216"/>
      <c r="I21" s="217"/>
      <c r="J21" s="87"/>
    </row>
    <row r="22" spans="1:10" ht="12.75">
      <c r="A22" s="101"/>
      <c r="B22" s="101"/>
      <c r="C22" s="106"/>
      <c r="D22" s="91"/>
      <c r="E22" s="91"/>
      <c r="F22" s="91"/>
      <c r="G22" s="91"/>
      <c r="H22" s="91"/>
      <c r="I22" s="91"/>
      <c r="J22" s="87"/>
    </row>
    <row r="23" spans="1:10" ht="12.75">
      <c r="A23" s="201" t="s">
        <v>88</v>
      </c>
      <c r="B23" s="202"/>
      <c r="C23" s="107">
        <v>133</v>
      </c>
      <c r="D23" s="195" t="s">
        <v>458</v>
      </c>
      <c r="E23" s="223"/>
      <c r="F23" s="224"/>
      <c r="G23" s="221"/>
      <c r="H23" s="222"/>
      <c r="I23" s="109"/>
      <c r="J23" s="87"/>
    </row>
    <row r="24" spans="1:10" ht="12.75">
      <c r="A24" s="101"/>
      <c r="B24" s="101"/>
      <c r="C24" s="91"/>
      <c r="D24" s="110"/>
      <c r="E24" s="110"/>
      <c r="F24" s="110"/>
      <c r="G24" s="110"/>
      <c r="H24" s="91"/>
      <c r="I24" s="102"/>
      <c r="J24" s="87"/>
    </row>
    <row r="25" spans="1:10" ht="12.75">
      <c r="A25" s="201" t="s">
        <v>89</v>
      </c>
      <c r="B25" s="202"/>
      <c r="C25" s="107">
        <v>21</v>
      </c>
      <c r="D25" s="195" t="s">
        <v>461</v>
      </c>
      <c r="E25" s="223"/>
      <c r="F25" s="223"/>
      <c r="G25" s="224"/>
      <c r="H25" s="99" t="s">
        <v>90</v>
      </c>
      <c r="I25" s="111">
        <v>3827</v>
      </c>
      <c r="J25" s="87"/>
    </row>
    <row r="26" spans="1:10" ht="12.75">
      <c r="A26" s="101"/>
      <c r="B26" s="101"/>
      <c r="C26" s="91"/>
      <c r="D26" s="110"/>
      <c r="E26" s="110"/>
      <c r="F26" s="110"/>
      <c r="G26" s="101"/>
      <c r="H26" s="101" t="s">
        <v>91</v>
      </c>
      <c r="I26" s="106"/>
      <c r="J26" s="87"/>
    </row>
    <row r="27" spans="1:10" ht="12.75">
      <c r="A27" s="201" t="s">
        <v>228</v>
      </c>
      <c r="B27" s="202"/>
      <c r="C27" s="112" t="s">
        <v>462</v>
      </c>
      <c r="D27" s="113"/>
      <c r="E27" s="87"/>
      <c r="F27" s="114"/>
      <c r="G27" s="201" t="s">
        <v>227</v>
      </c>
      <c r="H27" s="202"/>
      <c r="I27" s="115" t="s">
        <v>463</v>
      </c>
      <c r="J27" s="87"/>
    </row>
    <row r="28" spans="1:10" ht="12.75">
      <c r="A28" s="101"/>
      <c r="B28" s="101"/>
      <c r="C28" s="91"/>
      <c r="D28" s="114"/>
      <c r="E28" s="114"/>
      <c r="F28" s="114"/>
      <c r="G28" s="114"/>
      <c r="H28" s="91"/>
      <c r="I28" s="116"/>
      <c r="J28" s="87"/>
    </row>
    <row r="29" spans="1:10" ht="12.75">
      <c r="A29" s="225" t="s">
        <v>92</v>
      </c>
      <c r="B29" s="226"/>
      <c r="C29" s="227"/>
      <c r="D29" s="227"/>
      <c r="E29" s="228" t="s">
        <v>93</v>
      </c>
      <c r="F29" s="229"/>
      <c r="G29" s="229"/>
      <c r="H29" s="230" t="s">
        <v>94</v>
      </c>
      <c r="I29" s="230"/>
      <c r="J29" s="87"/>
    </row>
    <row r="30" spans="1:10" ht="12.75">
      <c r="A30" s="87"/>
      <c r="B30" s="87"/>
      <c r="C30" s="87"/>
      <c r="D30" s="117"/>
      <c r="E30" s="91"/>
      <c r="F30" s="91"/>
      <c r="G30" s="91"/>
      <c r="H30" s="118"/>
      <c r="I30" s="116"/>
      <c r="J30" s="87"/>
    </row>
    <row r="31" spans="1:10" ht="12.75">
      <c r="A31" s="231" t="s">
        <v>464</v>
      </c>
      <c r="B31" s="232"/>
      <c r="C31" s="232"/>
      <c r="D31" s="233"/>
      <c r="E31" s="231" t="s">
        <v>458</v>
      </c>
      <c r="F31" s="232"/>
      <c r="G31" s="233"/>
      <c r="H31" s="219" t="s">
        <v>465</v>
      </c>
      <c r="I31" s="220"/>
      <c r="J31" s="87"/>
    </row>
    <row r="32" spans="1:10" ht="12.75">
      <c r="A32" s="108"/>
      <c r="B32" s="108"/>
      <c r="C32" s="106"/>
      <c r="D32" s="236"/>
      <c r="E32" s="236"/>
      <c r="F32" s="236"/>
      <c r="G32" s="237"/>
      <c r="H32" s="91"/>
      <c r="I32" s="121"/>
      <c r="J32" s="87"/>
    </row>
    <row r="33" spans="1:10" ht="12.75">
      <c r="A33" s="231" t="s">
        <v>466</v>
      </c>
      <c r="B33" s="234"/>
      <c r="C33" s="234"/>
      <c r="D33" s="235"/>
      <c r="E33" s="231" t="s">
        <v>467</v>
      </c>
      <c r="F33" s="234"/>
      <c r="G33" s="234"/>
      <c r="H33" s="219" t="s">
        <v>468</v>
      </c>
      <c r="I33" s="220"/>
      <c r="J33" s="87"/>
    </row>
    <row r="34" spans="1:10" ht="12.75">
      <c r="A34" s="108"/>
      <c r="B34" s="108"/>
      <c r="C34" s="106"/>
      <c r="D34" s="119"/>
      <c r="E34" s="119"/>
      <c r="F34" s="119"/>
      <c r="G34" s="120"/>
      <c r="H34" s="91"/>
      <c r="I34" s="122"/>
      <c r="J34" s="87"/>
    </row>
    <row r="35" spans="1:10" ht="12.75">
      <c r="A35" s="231" t="s">
        <v>469</v>
      </c>
      <c r="B35" s="234"/>
      <c r="C35" s="234"/>
      <c r="D35" s="235"/>
      <c r="E35" s="231" t="s">
        <v>458</v>
      </c>
      <c r="F35" s="234"/>
      <c r="G35" s="234"/>
      <c r="H35" s="219" t="s">
        <v>470</v>
      </c>
      <c r="I35" s="220"/>
      <c r="J35" s="87"/>
    </row>
    <row r="36" spans="1:10" ht="12.75">
      <c r="A36" s="108"/>
      <c r="B36" s="108"/>
      <c r="C36" s="106"/>
      <c r="D36" s="119"/>
      <c r="E36" s="119"/>
      <c r="F36" s="119"/>
      <c r="G36" s="120"/>
      <c r="H36" s="91"/>
      <c r="I36" s="122"/>
      <c r="J36" s="87"/>
    </row>
    <row r="37" spans="1:10" ht="12.75">
      <c r="A37" s="231" t="s">
        <v>471</v>
      </c>
      <c r="B37" s="234"/>
      <c r="C37" s="234"/>
      <c r="D37" s="235"/>
      <c r="E37" s="231" t="s">
        <v>458</v>
      </c>
      <c r="F37" s="234"/>
      <c r="G37" s="234"/>
      <c r="H37" s="219" t="s">
        <v>472</v>
      </c>
      <c r="I37" s="220"/>
      <c r="J37" s="87"/>
    </row>
    <row r="38" spans="1:10" ht="12.75">
      <c r="A38" s="123"/>
      <c r="B38" s="123"/>
      <c r="C38" s="238"/>
      <c r="D38" s="239"/>
      <c r="E38" s="91"/>
      <c r="F38" s="238"/>
      <c r="G38" s="239"/>
      <c r="H38" s="91"/>
      <c r="I38" s="91"/>
      <c r="J38" s="87"/>
    </row>
    <row r="39" spans="1:10" ht="12.75">
      <c r="A39" s="231" t="s">
        <v>473</v>
      </c>
      <c r="B39" s="234"/>
      <c r="C39" s="234"/>
      <c r="D39" s="235"/>
      <c r="E39" s="231" t="s">
        <v>458</v>
      </c>
      <c r="F39" s="234"/>
      <c r="G39" s="234"/>
      <c r="H39" s="219" t="s">
        <v>474</v>
      </c>
      <c r="I39" s="220"/>
      <c r="J39" s="87"/>
    </row>
    <row r="40" spans="1:10" ht="12.75">
      <c r="A40" s="123"/>
      <c r="B40" s="123"/>
      <c r="C40" s="124"/>
      <c r="D40" s="125"/>
      <c r="E40" s="91"/>
      <c r="F40" s="124"/>
      <c r="G40" s="125"/>
      <c r="H40" s="91"/>
      <c r="I40" s="91"/>
      <c r="J40" s="87"/>
    </row>
    <row r="41" spans="1:10" ht="12.75">
      <c r="A41" s="231" t="s">
        <v>475</v>
      </c>
      <c r="B41" s="234"/>
      <c r="C41" s="234"/>
      <c r="D41" s="235"/>
      <c r="E41" s="231" t="s">
        <v>458</v>
      </c>
      <c r="F41" s="234"/>
      <c r="G41" s="234"/>
      <c r="H41" s="219" t="s">
        <v>476</v>
      </c>
      <c r="I41" s="220"/>
      <c r="J41" s="87"/>
    </row>
    <row r="42" spans="1:10" ht="12.75">
      <c r="A42" s="109"/>
      <c r="B42" s="139"/>
      <c r="C42" s="139"/>
      <c r="D42" s="139"/>
      <c r="E42" s="109"/>
      <c r="F42" s="139"/>
      <c r="G42" s="139"/>
      <c r="H42" s="140"/>
      <c r="I42" s="140"/>
      <c r="J42" s="87"/>
    </row>
    <row r="43" spans="1:10" ht="12.75">
      <c r="A43" s="123"/>
      <c r="B43" s="123"/>
      <c r="C43" s="124"/>
      <c r="D43" s="125"/>
      <c r="E43" s="91"/>
      <c r="F43" s="124"/>
      <c r="G43" s="125"/>
      <c r="H43" s="91"/>
      <c r="I43" s="91"/>
      <c r="J43" s="87"/>
    </row>
    <row r="44" spans="1:10" ht="12.75">
      <c r="A44" s="126"/>
      <c r="B44" s="126"/>
      <c r="C44" s="126"/>
      <c r="D44" s="104"/>
      <c r="E44" s="104"/>
      <c r="F44" s="126"/>
      <c r="G44" s="104"/>
      <c r="H44" s="104"/>
      <c r="I44" s="104"/>
      <c r="J44" s="87"/>
    </row>
    <row r="45" spans="1:10" ht="12.75">
      <c r="A45" s="240" t="s">
        <v>404</v>
      </c>
      <c r="B45" s="241"/>
      <c r="C45" s="203"/>
      <c r="D45" s="204"/>
      <c r="E45" s="102"/>
      <c r="F45" s="195"/>
      <c r="G45" s="247"/>
      <c r="H45" s="247"/>
      <c r="I45" s="248"/>
      <c r="J45" s="87"/>
    </row>
    <row r="46" spans="1:10" ht="12.75">
      <c r="A46" s="123"/>
      <c r="B46" s="123"/>
      <c r="C46" s="238"/>
      <c r="D46" s="239"/>
      <c r="E46" s="91"/>
      <c r="F46" s="238"/>
      <c r="G46" s="249"/>
      <c r="H46" s="127"/>
      <c r="I46" s="127"/>
      <c r="J46" s="87"/>
    </row>
    <row r="47" spans="1:10" ht="12.75">
      <c r="A47" s="240" t="s">
        <v>95</v>
      </c>
      <c r="B47" s="241"/>
      <c r="C47" s="245" t="s">
        <v>477</v>
      </c>
      <c r="D47" s="246"/>
      <c r="E47" s="246"/>
      <c r="F47" s="246"/>
      <c r="G47" s="246"/>
      <c r="H47" s="246"/>
      <c r="I47" s="246"/>
      <c r="J47" s="87"/>
    </row>
    <row r="48" spans="1:10" ht="12.75">
      <c r="A48" s="101"/>
      <c r="B48" s="101"/>
      <c r="C48" s="128" t="s">
        <v>184</v>
      </c>
      <c r="D48" s="102"/>
      <c r="E48" s="102"/>
      <c r="F48" s="102"/>
      <c r="G48" s="102"/>
      <c r="H48" s="102"/>
      <c r="I48" s="102"/>
      <c r="J48" s="87"/>
    </row>
    <row r="49" spans="1:10" ht="12.75">
      <c r="A49" s="240" t="s">
        <v>185</v>
      </c>
      <c r="B49" s="241"/>
      <c r="C49" s="242" t="s">
        <v>513</v>
      </c>
      <c r="D49" s="243"/>
      <c r="E49" s="244"/>
      <c r="F49" s="102"/>
      <c r="G49" s="99" t="s">
        <v>186</v>
      </c>
      <c r="H49" s="242" t="s">
        <v>514</v>
      </c>
      <c r="I49" s="244"/>
      <c r="J49" s="87"/>
    </row>
    <row r="50" spans="1:10" ht="12.75">
      <c r="A50" s="101"/>
      <c r="B50" s="101"/>
      <c r="C50" s="128"/>
      <c r="D50" s="102"/>
      <c r="E50" s="102"/>
      <c r="F50" s="102"/>
      <c r="G50" s="102"/>
      <c r="H50" s="102"/>
      <c r="I50" s="102"/>
      <c r="J50" s="87"/>
    </row>
    <row r="51" spans="1:10" ht="12.75">
      <c r="A51" s="240" t="s">
        <v>225</v>
      </c>
      <c r="B51" s="241"/>
      <c r="C51" s="258" t="s">
        <v>478</v>
      </c>
      <c r="D51" s="243"/>
      <c r="E51" s="243"/>
      <c r="F51" s="243"/>
      <c r="G51" s="243"/>
      <c r="H51" s="243"/>
      <c r="I51" s="244"/>
      <c r="J51" s="87"/>
    </row>
    <row r="52" spans="1:10" ht="12.75">
      <c r="A52" s="101"/>
      <c r="B52" s="101"/>
      <c r="C52" s="102"/>
      <c r="D52" s="102"/>
      <c r="E52" s="102"/>
      <c r="F52" s="102"/>
      <c r="G52" s="102"/>
      <c r="H52" s="102"/>
      <c r="I52" s="102"/>
      <c r="J52" s="87"/>
    </row>
    <row r="53" spans="1:10" ht="12.75">
      <c r="A53" s="201" t="s">
        <v>338</v>
      </c>
      <c r="B53" s="202"/>
      <c r="C53" s="242" t="s">
        <v>479</v>
      </c>
      <c r="D53" s="243"/>
      <c r="E53" s="243"/>
      <c r="F53" s="243"/>
      <c r="G53" s="243"/>
      <c r="H53" s="243"/>
      <c r="I53" s="197"/>
      <c r="J53" s="87"/>
    </row>
    <row r="54" spans="1:10" ht="12.75">
      <c r="A54" s="129"/>
      <c r="B54" s="129"/>
      <c r="C54" s="250" t="s">
        <v>2</v>
      </c>
      <c r="D54" s="250"/>
      <c r="E54" s="250"/>
      <c r="F54" s="250"/>
      <c r="G54" s="250"/>
      <c r="H54" s="250"/>
      <c r="I54" s="131"/>
      <c r="J54" s="87"/>
    </row>
    <row r="55" spans="1:10" ht="12.75">
      <c r="A55" s="129"/>
      <c r="B55" s="129"/>
      <c r="C55" s="130"/>
      <c r="D55" s="130"/>
      <c r="E55" s="130"/>
      <c r="F55" s="130"/>
      <c r="G55" s="130"/>
      <c r="H55" s="130"/>
      <c r="I55" s="131"/>
      <c r="J55" s="87"/>
    </row>
    <row r="56" spans="1:10" ht="12.75">
      <c r="A56" s="129"/>
      <c r="B56" s="254" t="s">
        <v>96</v>
      </c>
      <c r="C56" s="255"/>
      <c r="D56" s="255"/>
      <c r="E56" s="255"/>
      <c r="F56" s="141"/>
      <c r="G56" s="141"/>
      <c r="H56" s="142"/>
      <c r="I56" s="142"/>
      <c r="J56" s="87"/>
    </row>
    <row r="57" spans="1:10" ht="12.75">
      <c r="A57" s="129"/>
      <c r="B57" s="143" t="s">
        <v>450</v>
      </c>
      <c r="C57" s="144"/>
      <c r="D57" s="144"/>
      <c r="E57" s="144"/>
      <c r="F57" s="144"/>
      <c r="G57" s="144"/>
      <c r="H57" s="259" t="s">
        <v>444</v>
      </c>
      <c r="I57" s="259"/>
      <c r="J57" s="87"/>
    </row>
    <row r="58" spans="1:10" ht="12.75">
      <c r="A58" s="129"/>
      <c r="B58" s="143" t="s">
        <v>445</v>
      </c>
      <c r="C58" s="144"/>
      <c r="D58" s="144"/>
      <c r="E58" s="144"/>
      <c r="F58" s="144"/>
      <c r="G58" s="144"/>
      <c r="H58" s="259"/>
      <c r="I58" s="259"/>
      <c r="J58" s="87"/>
    </row>
    <row r="59" spans="1:10" ht="12.75">
      <c r="A59" s="129"/>
      <c r="B59" s="143" t="s">
        <v>446</v>
      </c>
      <c r="C59" s="144"/>
      <c r="D59" s="144"/>
      <c r="E59" s="144"/>
      <c r="F59" s="144"/>
      <c r="G59" s="144"/>
      <c r="H59" s="259"/>
      <c r="I59" s="259"/>
      <c r="J59" s="87"/>
    </row>
    <row r="60" spans="1:10" ht="12.75">
      <c r="A60" s="129"/>
      <c r="B60" s="143" t="s">
        <v>447</v>
      </c>
      <c r="C60" s="146"/>
      <c r="D60" s="146"/>
      <c r="E60" s="146"/>
      <c r="F60" s="146"/>
      <c r="G60" s="146"/>
      <c r="H60" s="259"/>
      <c r="I60" s="259"/>
      <c r="J60" s="87"/>
    </row>
    <row r="61" spans="1:10" ht="12.75">
      <c r="A61" s="129"/>
      <c r="B61" s="143" t="s">
        <v>448</v>
      </c>
      <c r="C61" s="146"/>
      <c r="D61" s="146"/>
      <c r="E61" s="146"/>
      <c r="F61" s="146"/>
      <c r="G61" s="146"/>
      <c r="H61" s="259"/>
      <c r="I61" s="259"/>
      <c r="J61" s="87"/>
    </row>
    <row r="62" spans="1:10" ht="12.75">
      <c r="A62" s="129"/>
      <c r="B62" s="143"/>
      <c r="C62" s="146"/>
      <c r="D62" s="146"/>
      <c r="E62" s="146"/>
      <c r="F62" s="146"/>
      <c r="G62" s="146"/>
      <c r="H62" s="145"/>
      <c r="I62" s="145"/>
      <c r="J62" s="87"/>
    </row>
    <row r="63" spans="1:10" ht="12.75">
      <c r="A63" s="132" t="s">
        <v>97</v>
      </c>
      <c r="B63" s="102"/>
      <c r="C63" s="102"/>
      <c r="D63" s="102"/>
      <c r="E63" s="102"/>
      <c r="F63" s="102"/>
      <c r="G63" s="148" t="s">
        <v>480</v>
      </c>
      <c r="H63" s="148"/>
      <c r="I63" s="148" t="s">
        <v>481</v>
      </c>
      <c r="J63" s="87"/>
    </row>
    <row r="64" spans="1:10" ht="12.75">
      <c r="A64" s="102"/>
      <c r="B64" s="102"/>
      <c r="C64" s="102"/>
      <c r="D64" s="102"/>
      <c r="E64" s="129" t="s">
        <v>187</v>
      </c>
      <c r="F64" s="87"/>
      <c r="G64" s="148"/>
      <c r="H64" s="148"/>
      <c r="I64" s="148"/>
      <c r="J64" s="87"/>
    </row>
    <row r="65" spans="1:10" ht="13.5" thickBot="1">
      <c r="A65" s="135"/>
      <c r="B65" s="135"/>
      <c r="C65" s="117"/>
      <c r="D65" s="117"/>
      <c r="E65" s="117"/>
      <c r="F65" s="117"/>
      <c r="G65" s="133" t="s">
        <v>482</v>
      </c>
      <c r="H65" s="134"/>
      <c r="I65" s="133" t="s">
        <v>483</v>
      </c>
      <c r="J65" s="87"/>
    </row>
    <row r="66" spans="7:9" ht="12.75">
      <c r="G66" s="251" t="s">
        <v>188</v>
      </c>
      <c r="H66" s="252"/>
      <c r="I66" s="253"/>
    </row>
  </sheetData>
  <sheetProtection/>
  <mergeCells count="71"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47:I47"/>
    <mergeCell ref="A35:D35"/>
    <mergeCell ref="E35:G35"/>
    <mergeCell ref="H35:I35"/>
    <mergeCell ref="A37:D37"/>
    <mergeCell ref="E37:G37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0:B11"/>
    <mergeCell ref="C10:D10"/>
    <mergeCell ref="A12:B12"/>
    <mergeCell ref="C12:I12"/>
    <mergeCell ref="A15:B15"/>
    <mergeCell ref="C15:D15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:D10 I27 H31:I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workbookViewId="0" topLeftCell="A97">
      <selection activeCell="A78" sqref="A78:L132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79" t="s">
        <v>238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8"/>
    </row>
    <row r="2" spans="1:12" ht="12.75">
      <c r="A2" s="281" t="s">
        <v>484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8"/>
    </row>
    <row r="3" spans="1:12" ht="12.75">
      <c r="A3" s="179"/>
      <c r="B3" s="180"/>
      <c r="C3" s="180"/>
      <c r="D3" s="180"/>
      <c r="E3" s="180"/>
      <c r="F3" s="260"/>
      <c r="G3" s="260"/>
      <c r="H3" s="150"/>
      <c r="I3" s="180"/>
      <c r="J3" s="180"/>
      <c r="K3" s="260" t="s">
        <v>73</v>
      </c>
      <c r="L3" s="260"/>
    </row>
    <row r="4" spans="1:12" ht="12.75">
      <c r="A4" s="268" t="s">
        <v>13</v>
      </c>
      <c r="B4" s="269"/>
      <c r="C4" s="269"/>
      <c r="D4" s="269"/>
      <c r="E4" s="270"/>
      <c r="F4" s="274" t="s">
        <v>254</v>
      </c>
      <c r="G4" s="276" t="s">
        <v>298</v>
      </c>
      <c r="H4" s="277"/>
      <c r="I4" s="278"/>
      <c r="J4" s="276" t="s">
        <v>299</v>
      </c>
      <c r="K4" s="277"/>
      <c r="L4" s="278"/>
    </row>
    <row r="5" spans="1:12" ht="13.5" thickBot="1">
      <c r="A5" s="271"/>
      <c r="B5" s="272"/>
      <c r="C5" s="272"/>
      <c r="D5" s="272"/>
      <c r="E5" s="273"/>
      <c r="F5" s="275"/>
      <c r="G5" s="67" t="s">
        <v>440</v>
      </c>
      <c r="H5" s="68" t="s">
        <v>441</v>
      </c>
      <c r="I5" s="69" t="s">
        <v>442</v>
      </c>
      <c r="J5" s="67" t="s">
        <v>440</v>
      </c>
      <c r="K5" s="68" t="s">
        <v>441</v>
      </c>
      <c r="L5" s="69" t="s">
        <v>442</v>
      </c>
    </row>
    <row r="6" spans="1:12" ht="12.75">
      <c r="A6" s="283">
        <v>1</v>
      </c>
      <c r="B6" s="284"/>
      <c r="C6" s="284"/>
      <c r="D6" s="284"/>
      <c r="E6" s="285"/>
      <c r="F6" s="70">
        <v>2</v>
      </c>
      <c r="G6" s="71">
        <v>3</v>
      </c>
      <c r="H6" s="72">
        <v>4</v>
      </c>
      <c r="I6" s="73" t="s">
        <v>71</v>
      </c>
      <c r="J6" s="71">
        <v>6</v>
      </c>
      <c r="K6" s="72">
        <v>7</v>
      </c>
      <c r="L6" s="73" t="s">
        <v>72</v>
      </c>
    </row>
    <row r="7" spans="1:12" ht="12.75">
      <c r="A7" s="261" t="s">
        <v>15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2" ht="12.75">
      <c r="A8" s="264" t="s">
        <v>189</v>
      </c>
      <c r="B8" s="265"/>
      <c r="C8" s="265"/>
      <c r="D8" s="266"/>
      <c r="E8" s="267"/>
      <c r="F8" s="38">
        <v>1</v>
      </c>
      <c r="G8" s="155">
        <f>G9+G10</f>
        <v>0</v>
      </c>
      <c r="H8" s="156">
        <f>H9+H10</f>
        <v>0</v>
      </c>
      <c r="I8" s="157">
        <f>SUM(G8:H8)</f>
        <v>0</v>
      </c>
      <c r="J8" s="155">
        <f>J9+J10</f>
        <v>0</v>
      </c>
      <c r="K8" s="156">
        <f>K9+K10</f>
        <v>0</v>
      </c>
      <c r="L8" s="157">
        <f>SUM(J8:K8)</f>
        <v>0</v>
      </c>
    </row>
    <row r="9" spans="1:12" ht="12.75">
      <c r="A9" s="286" t="s">
        <v>365</v>
      </c>
      <c r="B9" s="287"/>
      <c r="C9" s="287"/>
      <c r="D9" s="287"/>
      <c r="E9" s="288"/>
      <c r="F9" s="39">
        <v>2</v>
      </c>
      <c r="G9" s="158"/>
      <c r="H9" s="159"/>
      <c r="I9" s="160">
        <f aca="true" t="shared" si="0" ref="I9:I72">SUM(G9:H9)</f>
        <v>0</v>
      </c>
      <c r="J9" s="158"/>
      <c r="K9" s="159"/>
      <c r="L9" s="160">
        <f aca="true" t="shared" si="1" ref="L9:L72">SUM(J9:K9)</f>
        <v>0</v>
      </c>
    </row>
    <row r="10" spans="1:12" ht="12.75">
      <c r="A10" s="286" t="s">
        <v>366</v>
      </c>
      <c r="B10" s="287"/>
      <c r="C10" s="287"/>
      <c r="D10" s="287"/>
      <c r="E10" s="288"/>
      <c r="F10" s="39">
        <v>3</v>
      </c>
      <c r="G10" s="158"/>
      <c r="H10" s="159"/>
      <c r="I10" s="160">
        <f t="shared" si="0"/>
        <v>0</v>
      </c>
      <c r="J10" s="158"/>
      <c r="K10" s="159"/>
      <c r="L10" s="160">
        <f t="shared" si="1"/>
        <v>0</v>
      </c>
    </row>
    <row r="11" spans="1:12" ht="12.75">
      <c r="A11" s="289" t="s">
        <v>190</v>
      </c>
      <c r="B11" s="290"/>
      <c r="C11" s="290"/>
      <c r="D11" s="287"/>
      <c r="E11" s="288"/>
      <c r="F11" s="39">
        <v>4</v>
      </c>
      <c r="G11" s="161">
        <f>G12+G13</f>
        <v>38578</v>
      </c>
      <c r="H11" s="162">
        <f>H12+H13</f>
        <v>62060226</v>
      </c>
      <c r="I11" s="160">
        <f t="shared" si="0"/>
        <v>62098804</v>
      </c>
      <c r="J11" s="161">
        <f>J12+J13</f>
        <v>35779</v>
      </c>
      <c r="K11" s="162">
        <f>K12+K13</f>
        <v>68571950</v>
      </c>
      <c r="L11" s="160">
        <f t="shared" si="1"/>
        <v>68607729</v>
      </c>
    </row>
    <row r="12" spans="1:12" ht="12.75">
      <c r="A12" s="286" t="s">
        <v>367</v>
      </c>
      <c r="B12" s="287"/>
      <c r="C12" s="287"/>
      <c r="D12" s="287"/>
      <c r="E12" s="288"/>
      <c r="F12" s="39">
        <v>5</v>
      </c>
      <c r="G12" s="158"/>
      <c r="H12" s="159">
        <v>39984987</v>
      </c>
      <c r="I12" s="160">
        <f t="shared" si="0"/>
        <v>39984987</v>
      </c>
      <c r="J12" s="158"/>
      <c r="K12" s="159">
        <v>43154776</v>
      </c>
      <c r="L12" s="160">
        <f t="shared" si="1"/>
        <v>43154776</v>
      </c>
    </row>
    <row r="13" spans="1:12" ht="12.75">
      <c r="A13" s="286" t="s">
        <v>368</v>
      </c>
      <c r="B13" s="287"/>
      <c r="C13" s="287"/>
      <c r="D13" s="287"/>
      <c r="E13" s="288"/>
      <c r="F13" s="39">
        <v>6</v>
      </c>
      <c r="G13" s="158">
        <v>38578</v>
      </c>
      <c r="H13" s="159">
        <v>22075239</v>
      </c>
      <c r="I13" s="160">
        <f t="shared" si="0"/>
        <v>22113817</v>
      </c>
      <c r="J13" s="158">
        <v>35779</v>
      </c>
      <c r="K13" s="159">
        <v>25417174</v>
      </c>
      <c r="L13" s="160">
        <f t="shared" si="1"/>
        <v>25452953</v>
      </c>
    </row>
    <row r="14" spans="1:12" ht="12.75">
      <c r="A14" s="289" t="s">
        <v>191</v>
      </c>
      <c r="B14" s="290"/>
      <c r="C14" s="290"/>
      <c r="D14" s="287"/>
      <c r="E14" s="288"/>
      <c r="F14" s="39">
        <v>7</v>
      </c>
      <c r="G14" s="161">
        <f>G15+G16+G17</f>
        <v>5012845</v>
      </c>
      <c r="H14" s="162">
        <f>H15+H16+H17</f>
        <v>1633400969</v>
      </c>
      <c r="I14" s="160">
        <f t="shared" si="0"/>
        <v>1638413814</v>
      </c>
      <c r="J14" s="161">
        <f>J15+J16+J17</f>
        <v>4868441</v>
      </c>
      <c r="K14" s="162">
        <f>K15+K16+K17</f>
        <v>1551699463</v>
      </c>
      <c r="L14" s="160">
        <f t="shared" si="1"/>
        <v>1556567904</v>
      </c>
    </row>
    <row r="15" spans="1:12" ht="12.75">
      <c r="A15" s="286" t="s">
        <v>369</v>
      </c>
      <c r="B15" s="287"/>
      <c r="C15" s="287"/>
      <c r="D15" s="287"/>
      <c r="E15" s="288"/>
      <c r="F15" s="39">
        <v>8</v>
      </c>
      <c r="G15" s="158">
        <v>4191571</v>
      </c>
      <c r="H15" s="159">
        <v>1382967448</v>
      </c>
      <c r="I15" s="160">
        <f t="shared" si="0"/>
        <v>1387159019</v>
      </c>
      <c r="J15" s="158">
        <v>4185330</v>
      </c>
      <c r="K15" s="159">
        <v>1372329198</v>
      </c>
      <c r="L15" s="160">
        <f t="shared" si="1"/>
        <v>1376514528</v>
      </c>
    </row>
    <row r="16" spans="1:12" ht="12.75">
      <c r="A16" s="286" t="s">
        <v>370</v>
      </c>
      <c r="B16" s="287"/>
      <c r="C16" s="287"/>
      <c r="D16" s="287"/>
      <c r="E16" s="288"/>
      <c r="F16" s="39">
        <v>9</v>
      </c>
      <c r="G16" s="158">
        <v>616120</v>
      </c>
      <c r="H16" s="159">
        <v>215750614</v>
      </c>
      <c r="I16" s="160">
        <f t="shared" si="0"/>
        <v>216366734</v>
      </c>
      <c r="J16" s="158">
        <v>521068</v>
      </c>
      <c r="K16" s="159">
        <v>140887166</v>
      </c>
      <c r="L16" s="160">
        <f t="shared" si="1"/>
        <v>141408234</v>
      </c>
    </row>
    <row r="17" spans="1:12" ht="12.75">
      <c r="A17" s="286" t="s">
        <v>371</v>
      </c>
      <c r="B17" s="287"/>
      <c r="C17" s="287"/>
      <c r="D17" s="287"/>
      <c r="E17" s="288"/>
      <c r="F17" s="39">
        <v>10</v>
      </c>
      <c r="G17" s="158">
        <v>205154</v>
      </c>
      <c r="H17" s="181">
        <v>34682907</v>
      </c>
      <c r="I17" s="160">
        <f t="shared" si="0"/>
        <v>34888061</v>
      </c>
      <c r="J17" s="158">
        <v>162043</v>
      </c>
      <c r="K17" s="159">
        <v>38483099</v>
      </c>
      <c r="L17" s="160">
        <f t="shared" si="1"/>
        <v>38645142</v>
      </c>
    </row>
    <row r="18" spans="1:12" ht="12.75">
      <c r="A18" s="289" t="s">
        <v>192</v>
      </c>
      <c r="B18" s="290"/>
      <c r="C18" s="290"/>
      <c r="D18" s="287"/>
      <c r="E18" s="288"/>
      <c r="F18" s="39">
        <v>11</v>
      </c>
      <c r="G18" s="161">
        <f>G19+G20+G24+G43</f>
        <v>1943036210</v>
      </c>
      <c r="H18" s="182">
        <f>H19+H20+H24+H43</f>
        <v>3717049622</v>
      </c>
      <c r="I18" s="160">
        <f t="shared" si="0"/>
        <v>5660085832</v>
      </c>
      <c r="J18" s="161">
        <f>J19+J20+J24+J43</f>
        <v>2083905096</v>
      </c>
      <c r="K18" s="162">
        <f>K19+K20+K24+K43</f>
        <v>3845786189</v>
      </c>
      <c r="L18" s="160">
        <f t="shared" si="1"/>
        <v>5929691285</v>
      </c>
    </row>
    <row r="19" spans="1:12" ht="25.5" customHeight="1">
      <c r="A19" s="289" t="s">
        <v>372</v>
      </c>
      <c r="B19" s="290"/>
      <c r="C19" s="290"/>
      <c r="D19" s="287"/>
      <c r="E19" s="288"/>
      <c r="F19" s="39">
        <v>12</v>
      </c>
      <c r="G19" s="158"/>
      <c r="H19" s="181">
        <v>800365802</v>
      </c>
      <c r="I19" s="160">
        <f t="shared" si="0"/>
        <v>800365802</v>
      </c>
      <c r="J19" s="158"/>
      <c r="K19" s="159">
        <v>816718189</v>
      </c>
      <c r="L19" s="160">
        <f t="shared" si="1"/>
        <v>816718189</v>
      </c>
    </row>
    <row r="20" spans="1:12" ht="22.5" customHeight="1">
      <c r="A20" s="289" t="s">
        <v>193</v>
      </c>
      <c r="B20" s="290"/>
      <c r="C20" s="290"/>
      <c r="D20" s="287"/>
      <c r="E20" s="288"/>
      <c r="F20" s="39">
        <v>13</v>
      </c>
      <c r="G20" s="161">
        <f>SUM(G21:G23)</f>
        <v>0</v>
      </c>
      <c r="H20" s="182">
        <f>SUM(H21:H23)</f>
        <v>19220550</v>
      </c>
      <c r="I20" s="160">
        <f t="shared" si="0"/>
        <v>19220550</v>
      </c>
      <c r="J20" s="161"/>
      <c r="K20" s="162">
        <f>SUM(K21:K23)</f>
        <v>19140405</v>
      </c>
      <c r="L20" s="160">
        <f t="shared" si="1"/>
        <v>19140405</v>
      </c>
    </row>
    <row r="21" spans="1:12" ht="12.75">
      <c r="A21" s="286" t="s">
        <v>373</v>
      </c>
      <c r="B21" s="287"/>
      <c r="C21" s="287"/>
      <c r="D21" s="287"/>
      <c r="E21" s="288"/>
      <c r="F21" s="39">
        <v>14</v>
      </c>
      <c r="G21" s="158"/>
      <c r="H21" s="159">
        <v>953680</v>
      </c>
      <c r="I21" s="160">
        <f t="shared" si="0"/>
        <v>953680</v>
      </c>
      <c r="J21" s="158"/>
      <c r="K21" s="159">
        <v>429012</v>
      </c>
      <c r="L21" s="160">
        <f t="shared" si="1"/>
        <v>429012</v>
      </c>
    </row>
    <row r="22" spans="1:12" ht="12.75">
      <c r="A22" s="286" t="s">
        <v>374</v>
      </c>
      <c r="B22" s="287"/>
      <c r="C22" s="287"/>
      <c r="D22" s="287"/>
      <c r="E22" s="288"/>
      <c r="F22" s="39">
        <v>15</v>
      </c>
      <c r="G22" s="158"/>
      <c r="H22" s="159">
        <v>17964997</v>
      </c>
      <c r="I22" s="160">
        <f t="shared" si="0"/>
        <v>17964997</v>
      </c>
      <c r="J22" s="158"/>
      <c r="K22" s="159">
        <v>17891495</v>
      </c>
      <c r="L22" s="160">
        <f t="shared" si="1"/>
        <v>17891495</v>
      </c>
    </row>
    <row r="23" spans="1:12" ht="12.75">
      <c r="A23" s="286" t="s">
        <v>375</v>
      </c>
      <c r="B23" s="287"/>
      <c r="C23" s="287"/>
      <c r="D23" s="287"/>
      <c r="E23" s="288"/>
      <c r="F23" s="39">
        <v>16</v>
      </c>
      <c r="G23" s="158"/>
      <c r="H23" s="159">
        <v>301873</v>
      </c>
      <c r="I23" s="160">
        <f t="shared" si="0"/>
        <v>301873</v>
      </c>
      <c r="J23" s="158"/>
      <c r="K23" s="159">
        <v>819898</v>
      </c>
      <c r="L23" s="160">
        <f t="shared" si="1"/>
        <v>819898</v>
      </c>
    </row>
    <row r="24" spans="1:12" ht="12.75">
      <c r="A24" s="289" t="s">
        <v>194</v>
      </c>
      <c r="B24" s="290"/>
      <c r="C24" s="290"/>
      <c r="D24" s="287"/>
      <c r="E24" s="288"/>
      <c r="F24" s="39">
        <v>17</v>
      </c>
      <c r="G24" s="161">
        <f>G25+G28+G33+G39</f>
        <v>1943036210</v>
      </c>
      <c r="H24" s="162">
        <f>H25+H28+H33+H39</f>
        <v>2897463270</v>
      </c>
      <c r="I24" s="160">
        <f t="shared" si="0"/>
        <v>4840499480</v>
      </c>
      <c r="J24" s="161">
        <f>J25+J28+J33+J39</f>
        <v>2083905096</v>
      </c>
      <c r="K24" s="162">
        <f>K25+K28+K33+K39</f>
        <v>3009927595</v>
      </c>
      <c r="L24" s="160">
        <f t="shared" si="1"/>
        <v>5093832691</v>
      </c>
    </row>
    <row r="25" spans="1:12" ht="12.75">
      <c r="A25" s="286" t="s">
        <v>195</v>
      </c>
      <c r="B25" s="287"/>
      <c r="C25" s="287"/>
      <c r="D25" s="287"/>
      <c r="E25" s="288"/>
      <c r="F25" s="39">
        <v>18</v>
      </c>
      <c r="G25" s="161">
        <f>G26+G27</f>
        <v>1067466462</v>
      </c>
      <c r="H25" s="162">
        <f>H26+H27</f>
        <v>691963075</v>
      </c>
      <c r="I25" s="160">
        <f>SUM(G25:H25)</f>
        <v>1759429537</v>
      </c>
      <c r="J25" s="161">
        <f>J26+J27</f>
        <v>1229341654</v>
      </c>
      <c r="K25" s="162">
        <f>K26+K27</f>
        <v>793103148</v>
      </c>
      <c r="L25" s="160">
        <f>SUM(J25:K25)</f>
        <v>2022444802</v>
      </c>
    </row>
    <row r="26" spans="1:12" ht="15.75" customHeight="1">
      <c r="A26" s="286" t="s">
        <v>376</v>
      </c>
      <c r="B26" s="287"/>
      <c r="C26" s="287"/>
      <c r="D26" s="287"/>
      <c r="E26" s="288"/>
      <c r="F26" s="39">
        <v>19</v>
      </c>
      <c r="G26" s="158">
        <v>1064830069</v>
      </c>
      <c r="H26" s="159">
        <v>671986218</v>
      </c>
      <c r="I26" s="160">
        <f t="shared" si="0"/>
        <v>1736816287</v>
      </c>
      <c r="J26" s="158">
        <v>1229341654</v>
      </c>
      <c r="K26" s="159">
        <v>776802637</v>
      </c>
      <c r="L26" s="160">
        <f t="shared" si="1"/>
        <v>2006144291</v>
      </c>
    </row>
    <row r="27" spans="1:12" ht="12.75">
      <c r="A27" s="286" t="s">
        <v>377</v>
      </c>
      <c r="B27" s="287"/>
      <c r="C27" s="287"/>
      <c r="D27" s="287"/>
      <c r="E27" s="288"/>
      <c r="F27" s="39">
        <v>20</v>
      </c>
      <c r="G27" s="158">
        <v>2636393</v>
      </c>
      <c r="H27" s="159">
        <v>19976857</v>
      </c>
      <c r="I27" s="160">
        <f t="shared" si="0"/>
        <v>22613250</v>
      </c>
      <c r="J27" s="158"/>
      <c r="K27" s="159">
        <v>16300511</v>
      </c>
      <c r="L27" s="160">
        <f t="shared" si="1"/>
        <v>16300511</v>
      </c>
    </row>
    <row r="28" spans="1:12" ht="12.75">
      <c r="A28" s="286" t="s">
        <v>196</v>
      </c>
      <c r="B28" s="287"/>
      <c r="C28" s="287"/>
      <c r="D28" s="287"/>
      <c r="E28" s="288"/>
      <c r="F28" s="39">
        <v>21</v>
      </c>
      <c r="G28" s="161">
        <f>SUM(G29:G32)</f>
        <v>136306623</v>
      </c>
      <c r="H28" s="162">
        <f>SUM(H29:H32)</f>
        <v>354158937</v>
      </c>
      <c r="I28" s="160">
        <f>SUM(G28:H28)</f>
        <v>490465560</v>
      </c>
      <c r="J28" s="161">
        <f>SUM(J29:J32)</f>
        <v>115155930</v>
      </c>
      <c r="K28" s="162">
        <f>SUM(K29:K32)</f>
        <v>324509104</v>
      </c>
      <c r="L28" s="160">
        <f>SUM(J28:K28)</f>
        <v>439665034</v>
      </c>
    </row>
    <row r="29" spans="1:12" ht="12.75">
      <c r="A29" s="286" t="s">
        <v>378</v>
      </c>
      <c r="B29" s="287"/>
      <c r="C29" s="287"/>
      <c r="D29" s="287"/>
      <c r="E29" s="288"/>
      <c r="F29" s="39">
        <v>22</v>
      </c>
      <c r="G29" s="158">
        <v>70529831</v>
      </c>
      <c r="H29" s="159">
        <v>229553713</v>
      </c>
      <c r="I29" s="160">
        <f t="shared" si="0"/>
        <v>300083544</v>
      </c>
      <c r="J29" s="158">
        <v>54417013</v>
      </c>
      <c r="K29" s="159">
        <v>205911348</v>
      </c>
      <c r="L29" s="160">
        <f t="shared" si="1"/>
        <v>260328361</v>
      </c>
    </row>
    <row r="30" spans="1:12" ht="15" customHeight="1">
      <c r="A30" s="286" t="s">
        <v>379</v>
      </c>
      <c r="B30" s="287"/>
      <c r="C30" s="287"/>
      <c r="D30" s="287"/>
      <c r="E30" s="288"/>
      <c r="F30" s="39">
        <v>23</v>
      </c>
      <c r="G30" s="158"/>
      <c r="H30" s="159"/>
      <c r="I30" s="160">
        <f t="shared" si="0"/>
        <v>0</v>
      </c>
      <c r="J30" s="158"/>
      <c r="K30" s="159"/>
      <c r="L30" s="160">
        <f t="shared" si="1"/>
        <v>0</v>
      </c>
    </row>
    <row r="31" spans="1:12" ht="12.75">
      <c r="A31" s="286" t="s">
        <v>380</v>
      </c>
      <c r="B31" s="287"/>
      <c r="C31" s="287"/>
      <c r="D31" s="287"/>
      <c r="E31" s="288"/>
      <c r="F31" s="39">
        <v>24</v>
      </c>
      <c r="G31" s="158">
        <v>65776792</v>
      </c>
      <c r="H31" s="159">
        <v>124605224</v>
      </c>
      <c r="I31" s="160">
        <f t="shared" si="0"/>
        <v>190382016</v>
      </c>
      <c r="J31" s="158">
        <v>60738917</v>
      </c>
      <c r="K31" s="159">
        <v>118597756</v>
      </c>
      <c r="L31" s="160">
        <f t="shared" si="1"/>
        <v>179336673</v>
      </c>
    </row>
    <row r="32" spans="1:12" ht="12.75">
      <c r="A32" s="286" t="s">
        <v>381</v>
      </c>
      <c r="B32" s="287"/>
      <c r="C32" s="287"/>
      <c r="D32" s="287"/>
      <c r="E32" s="288"/>
      <c r="F32" s="39">
        <v>25</v>
      </c>
      <c r="G32" s="158"/>
      <c r="H32" s="159"/>
      <c r="I32" s="160">
        <f t="shared" si="0"/>
        <v>0</v>
      </c>
      <c r="J32" s="158"/>
      <c r="K32" s="159"/>
      <c r="L32" s="160">
        <f t="shared" si="1"/>
        <v>0</v>
      </c>
    </row>
    <row r="33" spans="1:12" ht="12.75">
      <c r="A33" s="286" t="s">
        <v>197</v>
      </c>
      <c r="B33" s="287"/>
      <c r="C33" s="287"/>
      <c r="D33" s="287"/>
      <c r="E33" s="288"/>
      <c r="F33" s="39">
        <v>26</v>
      </c>
      <c r="G33" s="161">
        <f>SUM(G34:G38)</f>
        <v>124377947</v>
      </c>
      <c r="H33" s="162">
        <f>SUM(H34:H38)</f>
        <v>251098221</v>
      </c>
      <c r="I33" s="160">
        <f t="shared" si="0"/>
        <v>375476168</v>
      </c>
      <c r="J33" s="161">
        <f>SUM(J34:J38)</f>
        <v>180044882</v>
      </c>
      <c r="K33" s="162">
        <f>SUM(K34:K38)</f>
        <v>312854885</v>
      </c>
      <c r="L33" s="160">
        <f t="shared" si="1"/>
        <v>492899767</v>
      </c>
    </row>
    <row r="34" spans="1:12" ht="12.75">
      <c r="A34" s="286" t="s">
        <v>382</v>
      </c>
      <c r="B34" s="287"/>
      <c r="C34" s="287"/>
      <c r="D34" s="287"/>
      <c r="E34" s="288"/>
      <c r="F34" s="39">
        <v>27</v>
      </c>
      <c r="G34" s="158"/>
      <c r="H34" s="159"/>
      <c r="I34" s="160">
        <f t="shared" si="0"/>
        <v>0</v>
      </c>
      <c r="J34" s="158"/>
      <c r="K34" s="159">
        <v>2279958</v>
      </c>
      <c r="L34" s="160">
        <f t="shared" si="1"/>
        <v>2279958</v>
      </c>
    </row>
    <row r="35" spans="1:12" ht="15.75" customHeight="1">
      <c r="A35" s="286" t="s">
        <v>383</v>
      </c>
      <c r="B35" s="287"/>
      <c r="C35" s="287"/>
      <c r="D35" s="287"/>
      <c r="E35" s="288"/>
      <c r="F35" s="39">
        <v>28</v>
      </c>
      <c r="G35" s="158"/>
      <c r="H35" s="159">
        <v>8652171</v>
      </c>
      <c r="I35" s="160">
        <f t="shared" si="0"/>
        <v>8652171</v>
      </c>
      <c r="J35" s="158">
        <v>9879000</v>
      </c>
      <c r="K35" s="159">
        <v>42510883</v>
      </c>
      <c r="L35" s="160">
        <f t="shared" si="1"/>
        <v>52389883</v>
      </c>
    </row>
    <row r="36" spans="1:12" ht="12.75">
      <c r="A36" s="286" t="s">
        <v>384</v>
      </c>
      <c r="B36" s="287"/>
      <c r="C36" s="287"/>
      <c r="D36" s="287"/>
      <c r="E36" s="288"/>
      <c r="F36" s="39">
        <v>29</v>
      </c>
      <c r="G36" s="158"/>
      <c r="H36" s="159"/>
      <c r="I36" s="160">
        <f t="shared" si="0"/>
        <v>0</v>
      </c>
      <c r="J36" s="158"/>
      <c r="K36" s="159"/>
      <c r="L36" s="160">
        <f t="shared" si="1"/>
        <v>0</v>
      </c>
    </row>
    <row r="37" spans="1:12" ht="12.75">
      <c r="A37" s="286" t="s">
        <v>385</v>
      </c>
      <c r="B37" s="287"/>
      <c r="C37" s="287"/>
      <c r="D37" s="287"/>
      <c r="E37" s="288"/>
      <c r="F37" s="39">
        <v>30</v>
      </c>
      <c r="G37" s="158">
        <v>124377947</v>
      </c>
      <c r="H37" s="159">
        <v>241195075</v>
      </c>
      <c r="I37" s="160">
        <f t="shared" si="0"/>
        <v>365573022</v>
      </c>
      <c r="J37" s="158">
        <v>170165882</v>
      </c>
      <c r="K37" s="159">
        <v>268064044</v>
      </c>
      <c r="L37" s="160">
        <f t="shared" si="1"/>
        <v>438229926</v>
      </c>
    </row>
    <row r="38" spans="1:12" ht="12.75">
      <c r="A38" s="286" t="s">
        <v>386</v>
      </c>
      <c r="B38" s="287"/>
      <c r="C38" s="287"/>
      <c r="D38" s="287"/>
      <c r="E38" s="288"/>
      <c r="F38" s="39">
        <v>31</v>
      </c>
      <c r="G38" s="158"/>
      <c r="H38" s="159">
        <v>1250975</v>
      </c>
      <c r="I38" s="160">
        <f t="shared" si="0"/>
        <v>1250975</v>
      </c>
      <c r="J38" s="158"/>
      <c r="K38" s="159"/>
      <c r="L38" s="160">
        <f t="shared" si="1"/>
        <v>0</v>
      </c>
    </row>
    <row r="39" spans="1:12" ht="12.75">
      <c r="A39" s="286" t="s">
        <v>198</v>
      </c>
      <c r="B39" s="287"/>
      <c r="C39" s="287"/>
      <c r="D39" s="287"/>
      <c r="E39" s="288"/>
      <c r="F39" s="39">
        <v>32</v>
      </c>
      <c r="G39" s="161">
        <f>SUM(G40:G42)</f>
        <v>614885178</v>
      </c>
      <c r="H39" s="162">
        <f>SUM(H40:H42)</f>
        <v>1600243037</v>
      </c>
      <c r="I39" s="160">
        <f>SUM(G39:H39)</f>
        <v>2215128215</v>
      </c>
      <c r="J39" s="161">
        <f>SUM(J40:J42)</f>
        <v>559362630</v>
      </c>
      <c r="K39" s="162">
        <f>SUM(K40:K42)</f>
        <v>1579460458</v>
      </c>
      <c r="L39" s="160">
        <f>SUM(J39:K39)</f>
        <v>2138823088</v>
      </c>
    </row>
    <row r="40" spans="1:12" ht="12.75">
      <c r="A40" s="286" t="s">
        <v>387</v>
      </c>
      <c r="B40" s="287"/>
      <c r="C40" s="287"/>
      <c r="D40" s="287"/>
      <c r="E40" s="288"/>
      <c r="F40" s="39">
        <v>33</v>
      </c>
      <c r="G40" s="158">
        <v>545096349</v>
      </c>
      <c r="H40" s="159">
        <v>1028237894</v>
      </c>
      <c r="I40" s="160">
        <f t="shared" si="0"/>
        <v>1573334243</v>
      </c>
      <c r="J40" s="158">
        <v>488990842</v>
      </c>
      <c r="K40" s="159">
        <v>1162729771</v>
      </c>
      <c r="L40" s="160">
        <f t="shared" si="1"/>
        <v>1651720613</v>
      </c>
    </row>
    <row r="41" spans="1:12" ht="12.75">
      <c r="A41" s="286" t="s">
        <v>388</v>
      </c>
      <c r="B41" s="287"/>
      <c r="C41" s="287"/>
      <c r="D41" s="287"/>
      <c r="E41" s="288"/>
      <c r="F41" s="39">
        <v>34</v>
      </c>
      <c r="G41" s="158">
        <v>68697576</v>
      </c>
      <c r="H41" s="159">
        <v>544591418</v>
      </c>
      <c r="I41" s="160">
        <f t="shared" si="0"/>
        <v>613288994</v>
      </c>
      <c r="J41" s="158">
        <v>69709704</v>
      </c>
      <c r="K41" s="159">
        <v>391404689</v>
      </c>
      <c r="L41" s="160">
        <f t="shared" si="1"/>
        <v>461114393</v>
      </c>
    </row>
    <row r="42" spans="1:12" ht="12.75">
      <c r="A42" s="286" t="s">
        <v>389</v>
      </c>
      <c r="B42" s="287"/>
      <c r="C42" s="287"/>
      <c r="D42" s="287"/>
      <c r="E42" s="288"/>
      <c r="F42" s="39">
        <v>35</v>
      </c>
      <c r="G42" s="158">
        <v>1091253</v>
      </c>
      <c r="H42" s="159">
        <v>27413725</v>
      </c>
      <c r="I42" s="160">
        <f t="shared" si="0"/>
        <v>28504978</v>
      </c>
      <c r="J42" s="158">
        <v>662084</v>
      </c>
      <c r="K42" s="159">
        <v>25325998</v>
      </c>
      <c r="L42" s="160">
        <f t="shared" si="1"/>
        <v>25988082</v>
      </c>
    </row>
    <row r="43" spans="1:12" ht="24" customHeight="1">
      <c r="A43" s="289" t="s">
        <v>221</v>
      </c>
      <c r="B43" s="290"/>
      <c r="C43" s="290"/>
      <c r="D43" s="287"/>
      <c r="E43" s="288"/>
      <c r="F43" s="39">
        <v>36</v>
      </c>
      <c r="G43" s="158"/>
      <c r="H43" s="159"/>
      <c r="I43" s="160">
        <f t="shared" si="0"/>
        <v>0</v>
      </c>
      <c r="J43" s="158"/>
      <c r="K43" s="159"/>
      <c r="L43" s="160">
        <f t="shared" si="1"/>
        <v>0</v>
      </c>
    </row>
    <row r="44" spans="1:12" ht="24.75" customHeight="1">
      <c r="A44" s="289" t="s">
        <v>222</v>
      </c>
      <c r="B44" s="290"/>
      <c r="C44" s="290"/>
      <c r="D44" s="287"/>
      <c r="E44" s="288"/>
      <c r="F44" s="39">
        <v>37</v>
      </c>
      <c r="G44" s="158">
        <v>22327665</v>
      </c>
      <c r="H44" s="159"/>
      <c r="I44" s="160">
        <f t="shared" si="0"/>
        <v>22327665</v>
      </c>
      <c r="J44" s="158">
        <v>22374967</v>
      </c>
      <c r="K44" s="159"/>
      <c r="L44" s="160">
        <f t="shared" si="1"/>
        <v>22374967</v>
      </c>
    </row>
    <row r="45" spans="1:12" ht="12.75">
      <c r="A45" s="289" t="s">
        <v>199</v>
      </c>
      <c r="B45" s="290"/>
      <c r="C45" s="290"/>
      <c r="D45" s="287"/>
      <c r="E45" s="288"/>
      <c r="F45" s="39">
        <v>38</v>
      </c>
      <c r="G45" s="161">
        <f>SUM(G46:G52)</f>
        <v>13189</v>
      </c>
      <c r="H45" s="162">
        <f>SUM(H46:H52)</f>
        <v>151019567</v>
      </c>
      <c r="I45" s="160">
        <f t="shared" si="0"/>
        <v>151032756</v>
      </c>
      <c r="J45" s="161">
        <f>SUM(J46:J52)</f>
        <v>11607</v>
      </c>
      <c r="K45" s="162">
        <f>SUM(K46:K52)</f>
        <v>170577663</v>
      </c>
      <c r="L45" s="160">
        <f t="shared" si="1"/>
        <v>170589270</v>
      </c>
    </row>
    <row r="46" spans="1:12" ht="12.75">
      <c r="A46" s="286" t="s">
        <v>390</v>
      </c>
      <c r="B46" s="287"/>
      <c r="C46" s="287"/>
      <c r="D46" s="287"/>
      <c r="E46" s="288"/>
      <c r="F46" s="39">
        <v>39</v>
      </c>
      <c r="G46" s="158"/>
      <c r="H46" s="159">
        <v>67045802</v>
      </c>
      <c r="I46" s="160">
        <f t="shared" si="0"/>
        <v>67045802</v>
      </c>
      <c r="J46" s="158"/>
      <c r="K46" s="159">
        <v>77653096</v>
      </c>
      <c r="L46" s="160">
        <f t="shared" si="1"/>
        <v>77653096</v>
      </c>
    </row>
    <row r="47" spans="1:12" ht="12.75">
      <c r="A47" s="286" t="s">
        <v>391</v>
      </c>
      <c r="B47" s="287"/>
      <c r="C47" s="287"/>
      <c r="D47" s="287"/>
      <c r="E47" s="288"/>
      <c r="F47" s="39">
        <v>40</v>
      </c>
      <c r="G47" s="158">
        <v>13189</v>
      </c>
      <c r="H47" s="159"/>
      <c r="I47" s="160">
        <f t="shared" si="0"/>
        <v>13189</v>
      </c>
      <c r="J47" s="158">
        <v>11607</v>
      </c>
      <c r="K47" s="159"/>
      <c r="L47" s="160">
        <f t="shared" si="1"/>
        <v>11607</v>
      </c>
    </row>
    <row r="48" spans="1:12" ht="12.75">
      <c r="A48" s="286" t="s">
        <v>392</v>
      </c>
      <c r="B48" s="287"/>
      <c r="C48" s="287"/>
      <c r="D48" s="287"/>
      <c r="E48" s="288"/>
      <c r="F48" s="39">
        <v>41</v>
      </c>
      <c r="G48" s="158"/>
      <c r="H48" s="159">
        <v>83440366</v>
      </c>
      <c r="I48" s="160">
        <f t="shared" si="0"/>
        <v>83440366</v>
      </c>
      <c r="J48" s="158"/>
      <c r="K48" s="159">
        <v>92306696</v>
      </c>
      <c r="L48" s="160">
        <f t="shared" si="1"/>
        <v>92306696</v>
      </c>
    </row>
    <row r="49" spans="1:12" ht="24.75" customHeight="1">
      <c r="A49" s="286" t="s">
        <v>393</v>
      </c>
      <c r="B49" s="287"/>
      <c r="C49" s="287"/>
      <c r="D49" s="287"/>
      <c r="E49" s="288"/>
      <c r="F49" s="39">
        <v>42</v>
      </c>
      <c r="G49" s="158"/>
      <c r="H49" s="159">
        <v>533399</v>
      </c>
      <c r="I49" s="160">
        <f t="shared" si="0"/>
        <v>533399</v>
      </c>
      <c r="J49" s="158"/>
      <c r="K49" s="159">
        <v>617871</v>
      </c>
      <c r="L49" s="160">
        <f t="shared" si="1"/>
        <v>617871</v>
      </c>
    </row>
    <row r="50" spans="1:12" ht="12.75">
      <c r="A50" s="286" t="s">
        <v>339</v>
      </c>
      <c r="B50" s="287"/>
      <c r="C50" s="287"/>
      <c r="D50" s="287"/>
      <c r="E50" s="288"/>
      <c r="F50" s="39">
        <v>43</v>
      </c>
      <c r="G50" s="158"/>
      <c r="H50" s="159"/>
      <c r="I50" s="160">
        <f t="shared" si="0"/>
        <v>0</v>
      </c>
      <c r="J50" s="158"/>
      <c r="K50" s="159"/>
      <c r="L50" s="160">
        <f t="shared" si="1"/>
        <v>0</v>
      </c>
    </row>
    <row r="51" spans="1:12" ht="12.75">
      <c r="A51" s="286" t="s">
        <v>340</v>
      </c>
      <c r="B51" s="287"/>
      <c r="C51" s="287"/>
      <c r="D51" s="287"/>
      <c r="E51" s="288"/>
      <c r="F51" s="39">
        <v>44</v>
      </c>
      <c r="G51" s="158"/>
      <c r="H51" s="159"/>
      <c r="I51" s="160">
        <f t="shared" si="0"/>
        <v>0</v>
      </c>
      <c r="J51" s="158"/>
      <c r="K51" s="159"/>
      <c r="L51" s="160">
        <f t="shared" si="1"/>
        <v>0</v>
      </c>
    </row>
    <row r="52" spans="1:12" ht="21.75" customHeight="1">
      <c r="A52" s="286" t="s">
        <v>341</v>
      </c>
      <c r="B52" s="287"/>
      <c r="C52" s="287"/>
      <c r="D52" s="287"/>
      <c r="E52" s="288"/>
      <c r="F52" s="39">
        <v>45</v>
      </c>
      <c r="G52" s="158"/>
      <c r="H52" s="159"/>
      <c r="I52" s="160">
        <f t="shared" si="0"/>
        <v>0</v>
      </c>
      <c r="J52" s="158"/>
      <c r="K52" s="159"/>
      <c r="L52" s="160">
        <f t="shared" si="1"/>
        <v>0</v>
      </c>
    </row>
    <row r="53" spans="1:12" ht="12.75">
      <c r="A53" s="289" t="s">
        <v>200</v>
      </c>
      <c r="B53" s="290"/>
      <c r="C53" s="290"/>
      <c r="D53" s="287"/>
      <c r="E53" s="288"/>
      <c r="F53" s="39">
        <v>46</v>
      </c>
      <c r="G53" s="161">
        <f>G54+G55</f>
        <v>0</v>
      </c>
      <c r="H53" s="162">
        <f>H54+H55</f>
        <v>6156261</v>
      </c>
      <c r="I53" s="160">
        <f t="shared" si="0"/>
        <v>6156261</v>
      </c>
      <c r="J53" s="161">
        <f>J54+J55</f>
        <v>3365941</v>
      </c>
      <c r="K53" s="162">
        <f>K54+K55</f>
        <v>8089287</v>
      </c>
      <c r="L53" s="160">
        <f t="shared" si="1"/>
        <v>11455228</v>
      </c>
    </row>
    <row r="54" spans="1:12" ht="12.75">
      <c r="A54" s="286" t="s">
        <v>394</v>
      </c>
      <c r="B54" s="287"/>
      <c r="C54" s="287"/>
      <c r="D54" s="287"/>
      <c r="E54" s="288"/>
      <c r="F54" s="39">
        <v>47</v>
      </c>
      <c r="G54" s="158"/>
      <c r="H54" s="159">
        <v>1311612</v>
      </c>
      <c r="I54" s="160">
        <f t="shared" si="0"/>
        <v>1311612</v>
      </c>
      <c r="J54" s="158">
        <v>3343472</v>
      </c>
      <c r="K54" s="159">
        <v>4192043</v>
      </c>
      <c r="L54" s="160">
        <f t="shared" si="1"/>
        <v>7535515</v>
      </c>
    </row>
    <row r="55" spans="1:12" ht="12.75">
      <c r="A55" s="286" t="s">
        <v>395</v>
      </c>
      <c r="B55" s="287"/>
      <c r="C55" s="287"/>
      <c r="D55" s="287"/>
      <c r="E55" s="288"/>
      <c r="F55" s="39">
        <v>48</v>
      </c>
      <c r="G55" s="158"/>
      <c r="H55" s="159">
        <v>4844649</v>
      </c>
      <c r="I55" s="160">
        <f t="shared" si="0"/>
        <v>4844649</v>
      </c>
      <c r="J55" s="158">
        <v>22469</v>
      </c>
      <c r="K55" s="159">
        <v>3897244</v>
      </c>
      <c r="L55" s="160">
        <f t="shared" si="1"/>
        <v>3919713</v>
      </c>
    </row>
    <row r="56" spans="1:12" ht="12.75">
      <c r="A56" s="289" t="s">
        <v>201</v>
      </c>
      <c r="B56" s="290"/>
      <c r="C56" s="290"/>
      <c r="D56" s="287"/>
      <c r="E56" s="288"/>
      <c r="F56" s="39">
        <v>49</v>
      </c>
      <c r="G56" s="161">
        <f>G57+G60+G61</f>
        <v>51473204</v>
      </c>
      <c r="H56" s="162">
        <f>H57+H60+H61</f>
        <v>1245546553</v>
      </c>
      <c r="I56" s="160">
        <f t="shared" si="0"/>
        <v>1297019757</v>
      </c>
      <c r="J56" s="161">
        <f>J57+J60+J61</f>
        <v>47579928</v>
      </c>
      <c r="K56" s="162">
        <f>K57+K60+K61</f>
        <v>1044599437</v>
      </c>
      <c r="L56" s="160">
        <f t="shared" si="1"/>
        <v>1092179365</v>
      </c>
    </row>
    <row r="57" spans="1:12" ht="12.75">
      <c r="A57" s="289" t="s">
        <v>202</v>
      </c>
      <c r="B57" s="290"/>
      <c r="C57" s="290"/>
      <c r="D57" s="287"/>
      <c r="E57" s="288"/>
      <c r="F57" s="39">
        <v>50</v>
      </c>
      <c r="G57" s="161">
        <f>G58+G59</f>
        <v>44780915</v>
      </c>
      <c r="H57" s="162">
        <f>H58+H59</f>
        <v>761051988</v>
      </c>
      <c r="I57" s="160">
        <f>SUM(G57:H57)</f>
        <v>805832903</v>
      </c>
      <c r="J57" s="161">
        <f>J58+J59</f>
        <v>41306800</v>
      </c>
      <c r="K57" s="162">
        <f>K58+K59</f>
        <v>689902212</v>
      </c>
      <c r="L57" s="160">
        <f>SUM(J57:K57)</f>
        <v>731209012</v>
      </c>
    </row>
    <row r="58" spans="1:12" ht="12.75">
      <c r="A58" s="286" t="s">
        <v>342</v>
      </c>
      <c r="B58" s="287"/>
      <c r="C58" s="287"/>
      <c r="D58" s="287"/>
      <c r="E58" s="288"/>
      <c r="F58" s="39">
        <v>51</v>
      </c>
      <c r="G58" s="158">
        <v>44662002</v>
      </c>
      <c r="H58" s="159">
        <v>755812176</v>
      </c>
      <c r="I58" s="160">
        <f t="shared" si="0"/>
        <v>800474178</v>
      </c>
      <c r="J58" s="158">
        <v>41239595</v>
      </c>
      <c r="K58" s="159">
        <v>681607349</v>
      </c>
      <c r="L58" s="160">
        <f t="shared" si="1"/>
        <v>722846944</v>
      </c>
    </row>
    <row r="59" spans="1:12" ht="12.75">
      <c r="A59" s="286" t="s">
        <v>318</v>
      </c>
      <c r="B59" s="287"/>
      <c r="C59" s="287"/>
      <c r="D59" s="287"/>
      <c r="E59" s="288"/>
      <c r="F59" s="39">
        <v>52</v>
      </c>
      <c r="G59" s="158">
        <v>118913</v>
      </c>
      <c r="H59" s="159">
        <v>5239812</v>
      </c>
      <c r="I59" s="160">
        <f t="shared" si="0"/>
        <v>5358725</v>
      </c>
      <c r="J59" s="158">
        <v>67205</v>
      </c>
      <c r="K59" s="159">
        <v>8294863</v>
      </c>
      <c r="L59" s="160">
        <f t="shared" si="1"/>
        <v>8362068</v>
      </c>
    </row>
    <row r="60" spans="1:12" ht="12.75">
      <c r="A60" s="289" t="s">
        <v>319</v>
      </c>
      <c r="B60" s="290"/>
      <c r="C60" s="290"/>
      <c r="D60" s="287"/>
      <c r="E60" s="288"/>
      <c r="F60" s="39">
        <v>53</v>
      </c>
      <c r="G60" s="158"/>
      <c r="H60" s="159">
        <v>63913278</v>
      </c>
      <c r="I60" s="160">
        <f t="shared" si="0"/>
        <v>63913278</v>
      </c>
      <c r="J60" s="158"/>
      <c r="K60" s="159">
        <v>29146633</v>
      </c>
      <c r="L60" s="160">
        <f t="shared" si="1"/>
        <v>29146633</v>
      </c>
    </row>
    <row r="61" spans="1:12" ht="12.75">
      <c r="A61" s="289" t="s">
        <v>203</v>
      </c>
      <c r="B61" s="290"/>
      <c r="C61" s="290"/>
      <c r="D61" s="287"/>
      <c r="E61" s="288"/>
      <c r="F61" s="39">
        <v>54</v>
      </c>
      <c r="G61" s="161">
        <f>SUM(G62:G64)</f>
        <v>6692289</v>
      </c>
      <c r="H61" s="162">
        <f>SUM(H62:H64)</f>
        <v>420581287</v>
      </c>
      <c r="I61" s="160">
        <f t="shared" si="0"/>
        <v>427273576</v>
      </c>
      <c r="J61" s="161">
        <f>SUM(J62:J64)</f>
        <v>6273128</v>
      </c>
      <c r="K61" s="162">
        <f>SUM(K62:K64)</f>
        <v>325550592</v>
      </c>
      <c r="L61" s="160">
        <f t="shared" si="1"/>
        <v>331823720</v>
      </c>
    </row>
    <row r="62" spans="1:12" ht="12.75">
      <c r="A62" s="286" t="s">
        <v>328</v>
      </c>
      <c r="B62" s="287"/>
      <c r="C62" s="287"/>
      <c r="D62" s="287"/>
      <c r="E62" s="288"/>
      <c r="F62" s="39">
        <v>55</v>
      </c>
      <c r="G62" s="158"/>
      <c r="H62" s="159">
        <v>78378547</v>
      </c>
      <c r="I62" s="160">
        <f t="shared" si="0"/>
        <v>78378547</v>
      </c>
      <c r="J62" s="158"/>
      <c r="K62" s="159">
        <v>39441426</v>
      </c>
      <c r="L62" s="160">
        <f t="shared" si="1"/>
        <v>39441426</v>
      </c>
    </row>
    <row r="63" spans="1:12" ht="12.75">
      <c r="A63" s="286" t="s">
        <v>329</v>
      </c>
      <c r="B63" s="287"/>
      <c r="C63" s="287"/>
      <c r="D63" s="287"/>
      <c r="E63" s="288"/>
      <c r="F63" s="39">
        <v>56</v>
      </c>
      <c r="G63" s="158">
        <v>2165136</v>
      </c>
      <c r="H63" s="159">
        <v>24261188</v>
      </c>
      <c r="I63" s="160">
        <f t="shared" si="0"/>
        <v>26426324</v>
      </c>
      <c r="J63" s="158">
        <v>1774148</v>
      </c>
      <c r="K63" s="159">
        <v>15395682</v>
      </c>
      <c r="L63" s="160">
        <f t="shared" si="1"/>
        <v>17169830</v>
      </c>
    </row>
    <row r="64" spans="1:12" ht="12.75">
      <c r="A64" s="286" t="s">
        <v>396</v>
      </c>
      <c r="B64" s="287"/>
      <c r="C64" s="287"/>
      <c r="D64" s="287"/>
      <c r="E64" s="288"/>
      <c r="F64" s="39">
        <v>57</v>
      </c>
      <c r="G64" s="158">
        <v>4527153</v>
      </c>
      <c r="H64" s="159">
        <v>317941552</v>
      </c>
      <c r="I64" s="160">
        <f t="shared" si="0"/>
        <v>322468705</v>
      </c>
      <c r="J64" s="158">
        <v>4498980</v>
      </c>
      <c r="K64" s="159">
        <v>270713484</v>
      </c>
      <c r="L64" s="160">
        <f t="shared" si="1"/>
        <v>275212464</v>
      </c>
    </row>
    <row r="65" spans="1:12" ht="12.75">
      <c r="A65" s="289" t="s">
        <v>204</v>
      </c>
      <c r="B65" s="290"/>
      <c r="C65" s="290"/>
      <c r="D65" s="287"/>
      <c r="E65" s="288"/>
      <c r="F65" s="39">
        <v>58</v>
      </c>
      <c r="G65" s="161">
        <f>G66+G70+G71</f>
        <v>2212457</v>
      </c>
      <c r="H65" s="162">
        <f>H66+H70+H71</f>
        <v>86275496</v>
      </c>
      <c r="I65" s="160">
        <f t="shared" si="0"/>
        <v>88487953</v>
      </c>
      <c r="J65" s="161">
        <f>J66+J70+J71</f>
        <v>7480660</v>
      </c>
      <c r="K65" s="162">
        <f>K66+K70+K71</f>
        <v>77732314</v>
      </c>
      <c r="L65" s="160">
        <f t="shared" si="1"/>
        <v>85212974</v>
      </c>
    </row>
    <row r="66" spans="1:12" ht="12.75">
      <c r="A66" s="289" t="s">
        <v>205</v>
      </c>
      <c r="B66" s="290"/>
      <c r="C66" s="290"/>
      <c r="D66" s="287"/>
      <c r="E66" s="288"/>
      <c r="F66" s="39">
        <v>59</v>
      </c>
      <c r="G66" s="161">
        <f>SUM(G67:G69)</f>
        <v>2093657</v>
      </c>
      <c r="H66" s="162">
        <f>SUM(H67:H69)</f>
        <v>59773392</v>
      </c>
      <c r="I66" s="160">
        <f t="shared" si="0"/>
        <v>61867049</v>
      </c>
      <c r="J66" s="161">
        <f>SUM(J67:J69)</f>
        <v>7387138</v>
      </c>
      <c r="K66" s="162">
        <f>SUM(K67:K69)</f>
        <v>58049720</v>
      </c>
      <c r="L66" s="160">
        <f t="shared" si="1"/>
        <v>65436858</v>
      </c>
    </row>
    <row r="67" spans="1:12" ht="12.75">
      <c r="A67" s="286" t="s">
        <v>397</v>
      </c>
      <c r="B67" s="287"/>
      <c r="C67" s="287"/>
      <c r="D67" s="287"/>
      <c r="E67" s="288"/>
      <c r="F67" s="39">
        <v>60</v>
      </c>
      <c r="G67" s="158">
        <v>1960583</v>
      </c>
      <c r="H67" s="159">
        <v>59392516</v>
      </c>
      <c r="I67" s="160">
        <f t="shared" si="0"/>
        <v>61353099</v>
      </c>
      <c r="J67" s="158">
        <v>1172350</v>
      </c>
      <c r="K67" s="159">
        <v>57713155</v>
      </c>
      <c r="L67" s="160">
        <f t="shared" si="1"/>
        <v>58885505</v>
      </c>
    </row>
    <row r="68" spans="1:12" ht="12.75">
      <c r="A68" s="286" t="s">
        <v>398</v>
      </c>
      <c r="B68" s="287"/>
      <c r="C68" s="287"/>
      <c r="D68" s="287"/>
      <c r="E68" s="288"/>
      <c r="F68" s="39">
        <v>61</v>
      </c>
      <c r="G68" s="158">
        <v>131521</v>
      </c>
      <c r="H68" s="159"/>
      <c r="I68" s="160">
        <f t="shared" si="0"/>
        <v>131521</v>
      </c>
      <c r="J68" s="158">
        <v>6205208</v>
      </c>
      <c r="K68" s="159"/>
      <c r="L68" s="160">
        <f t="shared" si="1"/>
        <v>6205208</v>
      </c>
    </row>
    <row r="69" spans="1:12" ht="12.75">
      <c r="A69" s="286" t="s">
        <v>399</v>
      </c>
      <c r="B69" s="287"/>
      <c r="C69" s="287"/>
      <c r="D69" s="287"/>
      <c r="E69" s="288"/>
      <c r="F69" s="39">
        <v>62</v>
      </c>
      <c r="G69" s="158">
        <v>1553</v>
      </c>
      <c r="H69" s="159">
        <v>380876</v>
      </c>
      <c r="I69" s="160">
        <f t="shared" si="0"/>
        <v>382429</v>
      </c>
      <c r="J69" s="158">
        <v>9580</v>
      </c>
      <c r="K69" s="159">
        <v>336565</v>
      </c>
      <c r="L69" s="160">
        <f t="shared" si="1"/>
        <v>346145</v>
      </c>
    </row>
    <row r="70" spans="1:12" ht="12.75">
      <c r="A70" s="289" t="s">
        <v>400</v>
      </c>
      <c r="B70" s="290"/>
      <c r="C70" s="290"/>
      <c r="D70" s="287"/>
      <c r="E70" s="288"/>
      <c r="F70" s="39">
        <v>63</v>
      </c>
      <c r="G70" s="158"/>
      <c r="H70" s="159"/>
      <c r="I70" s="160">
        <f t="shared" si="0"/>
        <v>0</v>
      </c>
      <c r="J70" s="158"/>
      <c r="K70" s="159"/>
      <c r="L70" s="160">
        <f t="shared" si="1"/>
        <v>0</v>
      </c>
    </row>
    <row r="71" spans="1:12" ht="12.75">
      <c r="A71" s="289" t="s">
        <v>401</v>
      </c>
      <c r="B71" s="290"/>
      <c r="C71" s="290"/>
      <c r="D71" s="287"/>
      <c r="E71" s="288"/>
      <c r="F71" s="39">
        <v>64</v>
      </c>
      <c r="G71" s="158">
        <v>118800</v>
      </c>
      <c r="H71" s="159">
        <v>26502104</v>
      </c>
      <c r="I71" s="160">
        <f t="shared" si="0"/>
        <v>26620904</v>
      </c>
      <c r="J71" s="158">
        <v>93522</v>
      </c>
      <c r="K71" s="159">
        <v>19682594</v>
      </c>
      <c r="L71" s="160">
        <f t="shared" si="1"/>
        <v>19776116</v>
      </c>
    </row>
    <row r="72" spans="1:12" ht="24.75" customHeight="1">
      <c r="A72" s="289" t="s">
        <v>206</v>
      </c>
      <c r="B72" s="290"/>
      <c r="C72" s="290"/>
      <c r="D72" s="287"/>
      <c r="E72" s="288"/>
      <c r="F72" s="39">
        <v>65</v>
      </c>
      <c r="G72" s="161">
        <f>SUM(G73:G75)</f>
        <v>195252</v>
      </c>
      <c r="H72" s="162">
        <f>SUM(H73:H75)</f>
        <v>47620830</v>
      </c>
      <c r="I72" s="160">
        <f t="shared" si="0"/>
        <v>47816082</v>
      </c>
      <c r="J72" s="161">
        <f>SUM(J73:J75)</f>
        <v>18055825</v>
      </c>
      <c r="K72" s="162">
        <f>SUM(K73:K75)</f>
        <v>49340791</v>
      </c>
      <c r="L72" s="160">
        <f t="shared" si="1"/>
        <v>67396616</v>
      </c>
    </row>
    <row r="73" spans="1:12" ht="12.75">
      <c r="A73" s="286" t="s">
        <v>402</v>
      </c>
      <c r="B73" s="287"/>
      <c r="C73" s="287"/>
      <c r="D73" s="287"/>
      <c r="E73" s="288"/>
      <c r="F73" s="39">
        <v>66</v>
      </c>
      <c r="G73" s="158">
        <v>101120</v>
      </c>
      <c r="H73" s="159">
        <v>1896496</v>
      </c>
      <c r="I73" s="160">
        <f>SUM(G73:H73)</f>
        <v>1997616</v>
      </c>
      <c r="J73" s="158">
        <v>18012109</v>
      </c>
      <c r="K73" s="159">
        <v>19367411</v>
      </c>
      <c r="L73" s="160">
        <f>SUM(J73:K73)</f>
        <v>37379520</v>
      </c>
    </row>
    <row r="74" spans="1:12" ht="12.75">
      <c r="A74" s="286" t="s">
        <v>403</v>
      </c>
      <c r="B74" s="287"/>
      <c r="C74" s="287"/>
      <c r="D74" s="287"/>
      <c r="E74" s="288"/>
      <c r="F74" s="39">
        <v>67</v>
      </c>
      <c r="G74" s="158"/>
      <c r="H74" s="159">
        <v>19070474</v>
      </c>
      <c r="I74" s="160">
        <f>SUM(G74:H74)</f>
        <v>19070474</v>
      </c>
      <c r="J74" s="158"/>
      <c r="K74" s="159">
        <v>13408769</v>
      </c>
      <c r="L74" s="160">
        <f>SUM(J74:K74)</f>
        <v>13408769</v>
      </c>
    </row>
    <row r="75" spans="1:12" ht="12.75">
      <c r="A75" s="286" t="s">
        <v>443</v>
      </c>
      <c r="B75" s="287"/>
      <c r="C75" s="287"/>
      <c r="D75" s="287"/>
      <c r="E75" s="288"/>
      <c r="F75" s="39">
        <v>68</v>
      </c>
      <c r="G75" s="158">
        <v>94132</v>
      </c>
      <c r="H75" s="159">
        <v>26653860</v>
      </c>
      <c r="I75" s="160">
        <f>SUM(G75:H75)</f>
        <v>26747992</v>
      </c>
      <c r="J75" s="158">
        <v>43716</v>
      </c>
      <c r="K75" s="159">
        <v>16564611</v>
      </c>
      <c r="L75" s="160">
        <f>SUM(J75:K75)</f>
        <v>16608327</v>
      </c>
    </row>
    <row r="76" spans="1:12" ht="12.75">
      <c r="A76" s="289" t="s">
        <v>207</v>
      </c>
      <c r="B76" s="290"/>
      <c r="C76" s="290"/>
      <c r="D76" s="287"/>
      <c r="E76" s="288"/>
      <c r="F76" s="39">
        <v>69</v>
      </c>
      <c r="G76" s="161">
        <f>G8+G11+G14+G18+G44+G45+G53+G56+G65+G72</f>
        <v>2024309400</v>
      </c>
      <c r="H76" s="162">
        <f>H8+H11+H14+H18+H44+H45+H53+H56+H65+H72</f>
        <v>6949129524</v>
      </c>
      <c r="I76" s="160">
        <f>SUM(G76:H76)</f>
        <v>8973438924</v>
      </c>
      <c r="J76" s="161">
        <f>J8+J11+J14+J18+J44+J45+J53+J56+J65+J72</f>
        <v>2187678244</v>
      </c>
      <c r="K76" s="162">
        <f>K8+K11+K14+K18+K44+K45+K53+K56+K65+K72</f>
        <v>6816397094</v>
      </c>
      <c r="L76" s="160">
        <f>SUM(J76:K76)</f>
        <v>9004075338</v>
      </c>
    </row>
    <row r="77" spans="1:12" ht="12.75">
      <c r="A77" s="291" t="s">
        <v>47</v>
      </c>
      <c r="B77" s="292"/>
      <c r="C77" s="292"/>
      <c r="D77" s="293"/>
      <c r="E77" s="294"/>
      <c r="F77" s="40">
        <v>70</v>
      </c>
      <c r="G77" s="169"/>
      <c r="H77" s="170">
        <v>662616173</v>
      </c>
      <c r="I77" s="168">
        <f>SUM(G77:H77)</f>
        <v>662616173</v>
      </c>
      <c r="J77" s="169"/>
      <c r="K77" s="170">
        <v>704570820</v>
      </c>
      <c r="L77" s="168">
        <f>SUM(J77:K77)</f>
        <v>704570820</v>
      </c>
    </row>
    <row r="78" spans="1:12" ht="12.75">
      <c r="A78" s="295" t="s">
        <v>255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7"/>
    </row>
    <row r="79" spans="1:12" ht="12.75">
      <c r="A79" s="264" t="s">
        <v>208</v>
      </c>
      <c r="B79" s="265"/>
      <c r="C79" s="265"/>
      <c r="D79" s="266"/>
      <c r="E79" s="267"/>
      <c r="F79" s="38">
        <v>71</v>
      </c>
      <c r="G79" s="155">
        <f>G80+G84+G85+G89+G93+G96</f>
        <v>119326016</v>
      </c>
      <c r="H79" s="156">
        <f>H80+H84+H85+H89+H93+H96</f>
        <v>1666776618</v>
      </c>
      <c r="I79" s="157">
        <f>SUM(G79:H79)</f>
        <v>1786102634</v>
      </c>
      <c r="J79" s="155">
        <f>J80+J84+J85+J89+J93+J96</f>
        <v>141697572</v>
      </c>
      <c r="K79" s="156">
        <f>K80+K84+K85+K89+K93+K96</f>
        <v>1793597369</v>
      </c>
      <c r="L79" s="157">
        <f>SUM(J79:K79)</f>
        <v>1935294941</v>
      </c>
    </row>
    <row r="80" spans="1:12" ht="12.75">
      <c r="A80" s="289" t="s">
        <v>209</v>
      </c>
      <c r="B80" s="290"/>
      <c r="C80" s="290"/>
      <c r="D80" s="287"/>
      <c r="E80" s="288"/>
      <c r="F80" s="39">
        <v>72</v>
      </c>
      <c r="G80" s="161">
        <f>SUM(G81:G83)</f>
        <v>44288720</v>
      </c>
      <c r="H80" s="162">
        <f>SUM(H81:H83)</f>
        <v>398598480</v>
      </c>
      <c r="I80" s="160">
        <f aca="true" t="shared" si="2" ref="I80:I128">SUM(G80:H80)</f>
        <v>442887200</v>
      </c>
      <c r="J80" s="161">
        <f>SUM(J81:J83)</f>
        <v>44288720</v>
      </c>
      <c r="K80" s="162">
        <f>SUM(K81:K83)</f>
        <v>398598480</v>
      </c>
      <c r="L80" s="160">
        <f aca="true" t="shared" si="3" ref="L80:L128">SUM(J80:K80)</f>
        <v>442887200</v>
      </c>
    </row>
    <row r="81" spans="1:12" ht="12.75">
      <c r="A81" s="286" t="s">
        <v>48</v>
      </c>
      <c r="B81" s="287"/>
      <c r="C81" s="287"/>
      <c r="D81" s="287"/>
      <c r="E81" s="288"/>
      <c r="F81" s="39">
        <v>73</v>
      </c>
      <c r="G81" s="158">
        <v>44288720</v>
      </c>
      <c r="H81" s="159">
        <v>386348480</v>
      </c>
      <c r="I81" s="160">
        <f t="shared" si="2"/>
        <v>430637200</v>
      </c>
      <c r="J81" s="158">
        <v>44288720</v>
      </c>
      <c r="K81" s="159">
        <v>386348480</v>
      </c>
      <c r="L81" s="160">
        <f t="shared" si="3"/>
        <v>430637200</v>
      </c>
    </row>
    <row r="82" spans="1:12" ht="12.75">
      <c r="A82" s="286" t="s">
        <v>49</v>
      </c>
      <c r="B82" s="287"/>
      <c r="C82" s="287"/>
      <c r="D82" s="287"/>
      <c r="E82" s="288"/>
      <c r="F82" s="39">
        <v>74</v>
      </c>
      <c r="G82" s="158"/>
      <c r="H82" s="159">
        <v>12250000</v>
      </c>
      <c r="I82" s="160">
        <f t="shared" si="2"/>
        <v>12250000</v>
      </c>
      <c r="J82" s="158"/>
      <c r="K82" s="159">
        <v>12250000</v>
      </c>
      <c r="L82" s="160">
        <f t="shared" si="3"/>
        <v>12250000</v>
      </c>
    </row>
    <row r="83" spans="1:12" ht="12.75">
      <c r="A83" s="286" t="s">
        <v>50</v>
      </c>
      <c r="B83" s="287"/>
      <c r="C83" s="287"/>
      <c r="D83" s="287"/>
      <c r="E83" s="288"/>
      <c r="F83" s="39">
        <v>75</v>
      </c>
      <c r="G83" s="158"/>
      <c r="H83" s="159"/>
      <c r="I83" s="160">
        <f t="shared" si="2"/>
        <v>0</v>
      </c>
      <c r="J83" s="158"/>
      <c r="K83" s="159"/>
      <c r="L83" s="160">
        <f t="shared" si="3"/>
        <v>0</v>
      </c>
    </row>
    <row r="84" spans="1:12" ht="12.75">
      <c r="A84" s="289" t="s">
        <v>51</v>
      </c>
      <c r="B84" s="290"/>
      <c r="C84" s="290"/>
      <c r="D84" s="287"/>
      <c r="E84" s="288"/>
      <c r="F84" s="39">
        <v>76</v>
      </c>
      <c r="G84" s="158"/>
      <c r="H84" s="159"/>
      <c r="I84" s="160">
        <f t="shared" si="2"/>
        <v>0</v>
      </c>
      <c r="J84" s="158"/>
      <c r="K84" s="159"/>
      <c r="L84" s="160">
        <f t="shared" si="3"/>
        <v>0</v>
      </c>
    </row>
    <row r="85" spans="1:12" ht="12.75">
      <c r="A85" s="289" t="s">
        <v>210</v>
      </c>
      <c r="B85" s="290"/>
      <c r="C85" s="290"/>
      <c r="D85" s="287"/>
      <c r="E85" s="288"/>
      <c r="F85" s="39">
        <v>77</v>
      </c>
      <c r="G85" s="161">
        <f>SUM(G86:G88)</f>
        <v>-7555473</v>
      </c>
      <c r="H85" s="162">
        <f>SUM(H86:H88)</f>
        <v>500126152</v>
      </c>
      <c r="I85" s="160">
        <f t="shared" si="2"/>
        <v>492570679</v>
      </c>
      <c r="J85" s="161">
        <f>SUM(J86:J88)</f>
        <v>8753985</v>
      </c>
      <c r="K85" s="162">
        <f>SUM(K86:K88)</f>
        <v>552018411</v>
      </c>
      <c r="L85" s="160">
        <f t="shared" si="3"/>
        <v>560772396</v>
      </c>
    </row>
    <row r="86" spans="1:12" ht="12.75">
      <c r="A86" s="286" t="s">
        <v>52</v>
      </c>
      <c r="B86" s="287"/>
      <c r="C86" s="287"/>
      <c r="D86" s="287"/>
      <c r="E86" s="288"/>
      <c r="F86" s="39">
        <v>78</v>
      </c>
      <c r="G86" s="158"/>
      <c r="H86" s="159">
        <v>524881616</v>
      </c>
      <c r="I86" s="160">
        <f t="shared" si="2"/>
        <v>524881616</v>
      </c>
      <c r="J86" s="158"/>
      <c r="K86" s="159">
        <v>518667184</v>
      </c>
      <c r="L86" s="160">
        <f t="shared" si="3"/>
        <v>518667184</v>
      </c>
    </row>
    <row r="87" spans="1:12" ht="12.75">
      <c r="A87" s="286" t="s">
        <v>53</v>
      </c>
      <c r="B87" s="287"/>
      <c r="C87" s="287"/>
      <c r="D87" s="287"/>
      <c r="E87" s="288"/>
      <c r="F87" s="39">
        <v>79</v>
      </c>
      <c r="G87" s="158">
        <v>-7555473</v>
      </c>
      <c r="H87" s="159">
        <v>-35658470</v>
      </c>
      <c r="I87" s="160">
        <f t="shared" si="2"/>
        <v>-43213943</v>
      </c>
      <c r="J87" s="158">
        <v>8753985</v>
      </c>
      <c r="K87" s="159">
        <v>26530844</v>
      </c>
      <c r="L87" s="160">
        <f t="shared" si="3"/>
        <v>35284829</v>
      </c>
    </row>
    <row r="88" spans="1:12" ht="12.75">
      <c r="A88" s="286" t="s">
        <v>54</v>
      </c>
      <c r="B88" s="287"/>
      <c r="C88" s="287"/>
      <c r="D88" s="287"/>
      <c r="E88" s="288"/>
      <c r="F88" s="39">
        <v>80</v>
      </c>
      <c r="G88" s="158"/>
      <c r="H88" s="159">
        <v>10903006</v>
      </c>
      <c r="I88" s="160">
        <f t="shared" si="2"/>
        <v>10903006</v>
      </c>
      <c r="J88" s="158"/>
      <c r="K88" s="159">
        <v>6820383</v>
      </c>
      <c r="L88" s="160">
        <f t="shared" si="3"/>
        <v>6820383</v>
      </c>
    </row>
    <row r="89" spans="1:12" ht="12.75">
      <c r="A89" s="289" t="s">
        <v>211</v>
      </c>
      <c r="B89" s="290"/>
      <c r="C89" s="290"/>
      <c r="D89" s="287"/>
      <c r="E89" s="288"/>
      <c r="F89" s="39">
        <v>81</v>
      </c>
      <c r="G89" s="161">
        <f>SUM(G90:G92)</f>
        <v>75500000</v>
      </c>
      <c r="H89" s="162">
        <f>SUM(H90:H92)</f>
        <v>348394652</v>
      </c>
      <c r="I89" s="160">
        <f t="shared" si="2"/>
        <v>423894652</v>
      </c>
      <c r="J89" s="161">
        <f>SUM(J90:J92)</f>
        <v>77013268</v>
      </c>
      <c r="K89" s="162">
        <f>SUM(K90:K92)</f>
        <v>366917393</v>
      </c>
      <c r="L89" s="160">
        <f t="shared" si="3"/>
        <v>443930661</v>
      </c>
    </row>
    <row r="90" spans="1:12" ht="12.75">
      <c r="A90" s="286" t="s">
        <v>55</v>
      </c>
      <c r="B90" s="287"/>
      <c r="C90" s="287"/>
      <c r="D90" s="287"/>
      <c r="E90" s="288"/>
      <c r="F90" s="39">
        <v>82</v>
      </c>
      <c r="G90" s="158"/>
      <c r="H90" s="159">
        <v>13977453</v>
      </c>
      <c r="I90" s="160">
        <f t="shared" si="2"/>
        <v>13977453</v>
      </c>
      <c r="J90" s="158">
        <v>263177</v>
      </c>
      <c r="K90" s="159">
        <v>17198799</v>
      </c>
      <c r="L90" s="160">
        <f t="shared" si="3"/>
        <v>17461976</v>
      </c>
    </row>
    <row r="91" spans="1:12" ht="12.75">
      <c r="A91" s="286" t="s">
        <v>56</v>
      </c>
      <c r="B91" s="287"/>
      <c r="C91" s="287"/>
      <c r="D91" s="287"/>
      <c r="E91" s="288"/>
      <c r="F91" s="39">
        <v>83</v>
      </c>
      <c r="G91" s="158"/>
      <c r="H91" s="159">
        <v>67706372</v>
      </c>
      <c r="I91" s="160">
        <f t="shared" si="2"/>
        <v>67706372</v>
      </c>
      <c r="J91" s="158">
        <v>1250091</v>
      </c>
      <c r="K91" s="159">
        <v>83007767</v>
      </c>
      <c r="L91" s="160">
        <f t="shared" si="3"/>
        <v>84257858</v>
      </c>
    </row>
    <row r="92" spans="1:12" ht="12.75">
      <c r="A92" s="286" t="s">
        <v>57</v>
      </c>
      <c r="B92" s="287"/>
      <c r="C92" s="287"/>
      <c r="D92" s="287"/>
      <c r="E92" s="288"/>
      <c r="F92" s="39">
        <v>84</v>
      </c>
      <c r="G92" s="158">
        <v>75500000</v>
      </c>
      <c r="H92" s="159">
        <v>266710827</v>
      </c>
      <c r="I92" s="160">
        <f t="shared" si="2"/>
        <v>342210827</v>
      </c>
      <c r="J92" s="158">
        <v>75500000</v>
      </c>
      <c r="K92" s="159">
        <v>266710827</v>
      </c>
      <c r="L92" s="160">
        <f t="shared" si="3"/>
        <v>342210827</v>
      </c>
    </row>
    <row r="93" spans="1:12" ht="12.75">
      <c r="A93" s="289" t="s">
        <v>212</v>
      </c>
      <c r="B93" s="290"/>
      <c r="C93" s="290"/>
      <c r="D93" s="287"/>
      <c r="E93" s="288"/>
      <c r="F93" s="39">
        <v>85</v>
      </c>
      <c r="G93" s="161">
        <f>SUM(G94:G95)</f>
        <v>1236980</v>
      </c>
      <c r="H93" s="162">
        <f>SUM(H94:H95)</f>
        <v>273009121</v>
      </c>
      <c r="I93" s="160">
        <f t="shared" si="2"/>
        <v>274246101</v>
      </c>
      <c r="J93" s="161">
        <f>SUM(J94:J95)</f>
        <v>5033861</v>
      </c>
      <c r="K93" s="162">
        <f>SUM(K94:K95)</f>
        <v>397721058</v>
      </c>
      <c r="L93" s="160">
        <f t="shared" si="3"/>
        <v>402754919</v>
      </c>
    </row>
    <row r="94" spans="1:12" ht="12.75">
      <c r="A94" s="286" t="s">
        <v>16</v>
      </c>
      <c r="B94" s="287"/>
      <c r="C94" s="287"/>
      <c r="D94" s="287"/>
      <c r="E94" s="288"/>
      <c r="F94" s="39">
        <v>86</v>
      </c>
      <c r="G94" s="158">
        <v>1236980</v>
      </c>
      <c r="H94" s="159">
        <v>350153308</v>
      </c>
      <c r="I94" s="160">
        <f t="shared" si="2"/>
        <v>351390288</v>
      </c>
      <c r="J94" s="158">
        <v>5033861</v>
      </c>
      <c r="K94" s="159">
        <v>478377364</v>
      </c>
      <c r="L94" s="160">
        <f t="shared" si="3"/>
        <v>483411225</v>
      </c>
    </row>
    <row r="95" spans="1:12" ht="12.75">
      <c r="A95" s="286" t="s">
        <v>271</v>
      </c>
      <c r="B95" s="287"/>
      <c r="C95" s="287"/>
      <c r="D95" s="287"/>
      <c r="E95" s="288"/>
      <c r="F95" s="39">
        <v>87</v>
      </c>
      <c r="G95" s="158"/>
      <c r="H95" s="159">
        <v>-77144187</v>
      </c>
      <c r="I95" s="160">
        <f t="shared" si="2"/>
        <v>-77144187</v>
      </c>
      <c r="J95" s="158"/>
      <c r="K95" s="159">
        <v>-80656306</v>
      </c>
      <c r="L95" s="160">
        <f t="shared" si="3"/>
        <v>-80656306</v>
      </c>
    </row>
    <row r="96" spans="1:12" ht="12.75">
      <c r="A96" s="289" t="s">
        <v>213</v>
      </c>
      <c r="B96" s="290"/>
      <c r="C96" s="290"/>
      <c r="D96" s="287"/>
      <c r="E96" s="288"/>
      <c r="F96" s="39">
        <v>88</v>
      </c>
      <c r="G96" s="161">
        <f>SUM(G97:G98)</f>
        <v>5855789</v>
      </c>
      <c r="H96" s="162">
        <f>SUM(H97:H98)</f>
        <v>146648213</v>
      </c>
      <c r="I96" s="160">
        <f t="shared" si="2"/>
        <v>152504002</v>
      </c>
      <c r="J96" s="161">
        <f>SUM(J97:J98)</f>
        <v>6607738</v>
      </c>
      <c r="K96" s="162">
        <f>SUM(K97:K98)</f>
        <v>78342027</v>
      </c>
      <c r="L96" s="160">
        <f t="shared" si="3"/>
        <v>84949765</v>
      </c>
    </row>
    <row r="97" spans="1:12" ht="12.75">
      <c r="A97" s="286" t="s">
        <v>272</v>
      </c>
      <c r="B97" s="287"/>
      <c r="C97" s="287"/>
      <c r="D97" s="287"/>
      <c r="E97" s="288"/>
      <c r="F97" s="39">
        <v>89</v>
      </c>
      <c r="G97" s="158">
        <v>5855789</v>
      </c>
      <c r="H97" s="159">
        <v>148476576</v>
      </c>
      <c r="I97" s="160">
        <f t="shared" si="2"/>
        <v>154332365</v>
      </c>
      <c r="J97" s="158">
        <v>6607738</v>
      </c>
      <c r="K97" s="159">
        <v>95374553</v>
      </c>
      <c r="L97" s="160">
        <f t="shared" si="3"/>
        <v>101982291</v>
      </c>
    </row>
    <row r="98" spans="1:12" ht="12.75">
      <c r="A98" s="286" t="s">
        <v>343</v>
      </c>
      <c r="B98" s="287"/>
      <c r="C98" s="287"/>
      <c r="D98" s="287"/>
      <c r="E98" s="288"/>
      <c r="F98" s="39">
        <v>90</v>
      </c>
      <c r="G98" s="158"/>
      <c r="H98" s="159">
        <v>-1828363</v>
      </c>
      <c r="I98" s="160">
        <f t="shared" si="2"/>
        <v>-1828363</v>
      </c>
      <c r="J98" s="158"/>
      <c r="K98" s="159">
        <v>-17032526</v>
      </c>
      <c r="L98" s="160">
        <f t="shared" si="3"/>
        <v>-17032526</v>
      </c>
    </row>
    <row r="99" spans="1:12" ht="12.75">
      <c r="A99" s="289" t="s">
        <v>515</v>
      </c>
      <c r="B99" s="290"/>
      <c r="C99" s="290"/>
      <c r="D99" s="287"/>
      <c r="E99" s="288"/>
      <c r="F99" s="39">
        <v>91</v>
      </c>
      <c r="G99" s="158">
        <v>9121486</v>
      </c>
      <c r="H99" s="159">
        <v>53733621</v>
      </c>
      <c r="I99" s="160">
        <f t="shared" si="2"/>
        <v>62855107</v>
      </c>
      <c r="J99" s="158">
        <v>9606916</v>
      </c>
      <c r="K99" s="159">
        <v>58991088</v>
      </c>
      <c r="L99" s="160">
        <f t="shared" si="3"/>
        <v>68598004</v>
      </c>
    </row>
    <row r="100" spans="1:12" ht="12.75">
      <c r="A100" s="289" t="s">
        <v>214</v>
      </c>
      <c r="B100" s="290"/>
      <c r="C100" s="290"/>
      <c r="D100" s="287"/>
      <c r="E100" s="288"/>
      <c r="F100" s="39">
        <v>92</v>
      </c>
      <c r="G100" s="161">
        <f>SUM(G101:G106)</f>
        <v>1786943107</v>
      </c>
      <c r="H100" s="162">
        <f>SUM(H101:H106)</f>
        <v>4393886899</v>
      </c>
      <c r="I100" s="160">
        <f t="shared" si="2"/>
        <v>6180830006</v>
      </c>
      <c r="J100" s="161">
        <f>SUM(J101:J106)</f>
        <v>1924060577</v>
      </c>
      <c r="K100" s="162">
        <f>SUM(K101:K106)</f>
        <v>4309035501</v>
      </c>
      <c r="L100" s="160">
        <f t="shared" si="3"/>
        <v>6233096078</v>
      </c>
    </row>
    <row r="101" spans="1:12" ht="12.75">
      <c r="A101" s="286" t="s">
        <v>273</v>
      </c>
      <c r="B101" s="287"/>
      <c r="C101" s="287"/>
      <c r="D101" s="287"/>
      <c r="E101" s="288"/>
      <c r="F101" s="39">
        <v>93</v>
      </c>
      <c r="G101" s="158">
        <v>3990322</v>
      </c>
      <c r="H101" s="159">
        <v>1245006776</v>
      </c>
      <c r="I101" s="160">
        <f t="shared" si="2"/>
        <v>1248997098</v>
      </c>
      <c r="J101" s="158">
        <v>3986675</v>
      </c>
      <c r="K101" s="159">
        <v>1173196945</v>
      </c>
      <c r="L101" s="160">
        <f t="shared" si="3"/>
        <v>1177183620</v>
      </c>
    </row>
    <row r="102" spans="1:12" ht="12.75">
      <c r="A102" s="286" t="s">
        <v>274</v>
      </c>
      <c r="B102" s="287"/>
      <c r="C102" s="287"/>
      <c r="D102" s="287"/>
      <c r="E102" s="288"/>
      <c r="F102" s="39">
        <v>94</v>
      </c>
      <c r="G102" s="158">
        <v>1739462551</v>
      </c>
      <c r="H102" s="159"/>
      <c r="I102" s="160">
        <f t="shared" si="2"/>
        <v>1739462551</v>
      </c>
      <c r="J102" s="158">
        <v>1877152130</v>
      </c>
      <c r="K102" s="159"/>
      <c r="L102" s="160">
        <f t="shared" si="3"/>
        <v>1877152130</v>
      </c>
    </row>
    <row r="103" spans="1:12" ht="12.75">
      <c r="A103" s="286" t="s">
        <v>275</v>
      </c>
      <c r="B103" s="287"/>
      <c r="C103" s="287"/>
      <c r="D103" s="287"/>
      <c r="E103" s="288"/>
      <c r="F103" s="39">
        <v>95</v>
      </c>
      <c r="G103" s="158">
        <v>43490234</v>
      </c>
      <c r="H103" s="159">
        <v>3097211552</v>
      </c>
      <c r="I103" s="160">
        <f t="shared" si="2"/>
        <v>3140701786</v>
      </c>
      <c r="J103" s="158">
        <v>42921772</v>
      </c>
      <c r="K103" s="159">
        <v>3074104217</v>
      </c>
      <c r="L103" s="160">
        <f t="shared" si="3"/>
        <v>3117025989</v>
      </c>
    </row>
    <row r="104" spans="1:12" ht="22.5" customHeight="1">
      <c r="A104" s="286" t="s">
        <v>229</v>
      </c>
      <c r="B104" s="287"/>
      <c r="C104" s="287"/>
      <c r="D104" s="287"/>
      <c r="E104" s="288"/>
      <c r="F104" s="39">
        <v>96</v>
      </c>
      <c r="G104" s="158"/>
      <c r="H104" s="159">
        <v>9758796</v>
      </c>
      <c r="I104" s="160">
        <f t="shared" si="2"/>
        <v>9758796</v>
      </c>
      <c r="J104" s="158"/>
      <c r="K104" s="159">
        <v>5977339</v>
      </c>
      <c r="L104" s="160">
        <f t="shared" si="3"/>
        <v>5977339</v>
      </c>
    </row>
    <row r="105" spans="1:12" ht="12.75">
      <c r="A105" s="286" t="s">
        <v>344</v>
      </c>
      <c r="B105" s="287"/>
      <c r="C105" s="287"/>
      <c r="D105" s="287"/>
      <c r="E105" s="288"/>
      <c r="F105" s="39">
        <v>97</v>
      </c>
      <c r="G105" s="158"/>
      <c r="H105" s="159"/>
      <c r="I105" s="160">
        <f t="shared" si="2"/>
        <v>0</v>
      </c>
      <c r="J105" s="158"/>
      <c r="K105" s="159"/>
      <c r="L105" s="160">
        <f t="shared" si="3"/>
        <v>0</v>
      </c>
    </row>
    <row r="106" spans="1:12" ht="12.75">
      <c r="A106" s="286" t="s">
        <v>345</v>
      </c>
      <c r="B106" s="287"/>
      <c r="C106" s="287"/>
      <c r="D106" s="287"/>
      <c r="E106" s="288"/>
      <c r="F106" s="39">
        <v>98</v>
      </c>
      <c r="G106" s="158"/>
      <c r="H106" s="159">
        <v>41909775</v>
      </c>
      <c r="I106" s="160">
        <f t="shared" si="2"/>
        <v>41909775</v>
      </c>
      <c r="J106" s="158"/>
      <c r="K106" s="159">
        <v>55757000</v>
      </c>
      <c r="L106" s="160">
        <f t="shared" si="3"/>
        <v>55757000</v>
      </c>
    </row>
    <row r="107" spans="1:12" ht="33" customHeight="1">
      <c r="A107" s="289" t="s">
        <v>346</v>
      </c>
      <c r="B107" s="290"/>
      <c r="C107" s="290"/>
      <c r="D107" s="287"/>
      <c r="E107" s="288"/>
      <c r="F107" s="39">
        <v>99</v>
      </c>
      <c r="G107" s="158">
        <v>22327665</v>
      </c>
      <c r="H107" s="159"/>
      <c r="I107" s="160">
        <f t="shared" si="2"/>
        <v>22327665</v>
      </c>
      <c r="J107" s="158">
        <v>22374967</v>
      </c>
      <c r="K107" s="159"/>
      <c r="L107" s="160">
        <f t="shared" si="3"/>
        <v>22374967</v>
      </c>
    </row>
    <row r="108" spans="1:12" ht="12.75">
      <c r="A108" s="289" t="s">
        <v>215</v>
      </c>
      <c r="B108" s="290"/>
      <c r="C108" s="290"/>
      <c r="D108" s="287"/>
      <c r="E108" s="288"/>
      <c r="F108" s="39">
        <v>100</v>
      </c>
      <c r="G108" s="161">
        <f>SUM(G109:G110)</f>
        <v>3398958</v>
      </c>
      <c r="H108" s="162">
        <f>SUM(H109:H110)</f>
        <v>80089577</v>
      </c>
      <c r="I108" s="160">
        <f t="shared" si="2"/>
        <v>83488535</v>
      </c>
      <c r="J108" s="161">
        <f>SUM(J109:J110)</f>
        <v>2647001</v>
      </c>
      <c r="K108" s="162">
        <f>SUM(K109:K110)</f>
        <v>85216786</v>
      </c>
      <c r="L108" s="160">
        <f t="shared" si="3"/>
        <v>87863787</v>
      </c>
    </row>
    <row r="109" spans="1:12" ht="12.75">
      <c r="A109" s="286" t="s">
        <v>276</v>
      </c>
      <c r="B109" s="287"/>
      <c r="C109" s="287"/>
      <c r="D109" s="287"/>
      <c r="E109" s="288"/>
      <c r="F109" s="39">
        <v>101</v>
      </c>
      <c r="G109" s="158">
        <v>3398958</v>
      </c>
      <c r="H109" s="159">
        <v>73794492</v>
      </c>
      <c r="I109" s="160">
        <f t="shared" si="2"/>
        <v>77193450</v>
      </c>
      <c r="J109" s="158">
        <v>2647001</v>
      </c>
      <c r="K109" s="159">
        <v>78382881</v>
      </c>
      <c r="L109" s="160">
        <f t="shared" si="3"/>
        <v>81029882</v>
      </c>
    </row>
    <row r="110" spans="1:12" ht="12.75">
      <c r="A110" s="286" t="s">
        <v>277</v>
      </c>
      <c r="B110" s="287"/>
      <c r="C110" s="287"/>
      <c r="D110" s="287"/>
      <c r="E110" s="288"/>
      <c r="F110" s="39">
        <v>102</v>
      </c>
      <c r="G110" s="158"/>
      <c r="H110" s="159">
        <v>6295085</v>
      </c>
      <c r="I110" s="160">
        <f t="shared" si="2"/>
        <v>6295085</v>
      </c>
      <c r="J110" s="158"/>
      <c r="K110" s="159">
        <v>6833905</v>
      </c>
      <c r="L110" s="160">
        <f t="shared" si="3"/>
        <v>6833905</v>
      </c>
    </row>
    <row r="111" spans="1:12" ht="12.75">
      <c r="A111" s="289" t="s">
        <v>216</v>
      </c>
      <c r="B111" s="290"/>
      <c r="C111" s="290"/>
      <c r="D111" s="287"/>
      <c r="E111" s="288"/>
      <c r="F111" s="39">
        <v>103</v>
      </c>
      <c r="G111" s="161">
        <f>SUM(G112:G113)</f>
        <v>0</v>
      </c>
      <c r="H111" s="162">
        <f>SUM(H112:H113)</f>
        <v>145209529</v>
      </c>
      <c r="I111" s="160">
        <f t="shared" si="2"/>
        <v>145209529</v>
      </c>
      <c r="J111" s="161">
        <f>SUM(J112:J113)</f>
        <v>0</v>
      </c>
      <c r="K111" s="162">
        <f>SUM(K112:K113)</f>
        <v>129438669</v>
      </c>
      <c r="L111" s="160">
        <f t="shared" si="3"/>
        <v>129438669</v>
      </c>
    </row>
    <row r="112" spans="1:12" ht="12.75">
      <c r="A112" s="286" t="s">
        <v>278</v>
      </c>
      <c r="B112" s="287"/>
      <c r="C112" s="287"/>
      <c r="D112" s="287"/>
      <c r="E112" s="288"/>
      <c r="F112" s="39">
        <v>104</v>
      </c>
      <c r="G112" s="158"/>
      <c r="H112" s="159">
        <v>125129075</v>
      </c>
      <c r="I112" s="160">
        <f t="shared" si="2"/>
        <v>125129075</v>
      </c>
      <c r="J112" s="158"/>
      <c r="K112" s="159">
        <v>123685469</v>
      </c>
      <c r="L112" s="160">
        <f t="shared" si="3"/>
        <v>123685469</v>
      </c>
    </row>
    <row r="113" spans="1:12" ht="12.75">
      <c r="A113" s="286" t="s">
        <v>279</v>
      </c>
      <c r="B113" s="287"/>
      <c r="C113" s="287"/>
      <c r="D113" s="287"/>
      <c r="E113" s="288"/>
      <c r="F113" s="39">
        <v>105</v>
      </c>
      <c r="G113" s="158"/>
      <c r="H113" s="159">
        <v>20080454</v>
      </c>
      <c r="I113" s="160">
        <f t="shared" si="2"/>
        <v>20080454</v>
      </c>
      <c r="J113" s="158"/>
      <c r="K113" s="159">
        <v>5753200</v>
      </c>
      <c r="L113" s="160">
        <f t="shared" si="3"/>
        <v>5753200</v>
      </c>
    </row>
    <row r="114" spans="1:12" ht="12.75">
      <c r="A114" s="289" t="s">
        <v>347</v>
      </c>
      <c r="B114" s="290"/>
      <c r="C114" s="290"/>
      <c r="D114" s="287"/>
      <c r="E114" s="288"/>
      <c r="F114" s="39">
        <v>106</v>
      </c>
      <c r="G114" s="158"/>
      <c r="H114" s="159"/>
      <c r="I114" s="160">
        <f t="shared" si="2"/>
        <v>0</v>
      </c>
      <c r="J114" s="158"/>
      <c r="K114" s="159"/>
      <c r="L114" s="160">
        <f t="shared" si="3"/>
        <v>0</v>
      </c>
    </row>
    <row r="115" spans="1:12" ht="12.75">
      <c r="A115" s="289" t="s">
        <v>217</v>
      </c>
      <c r="B115" s="290"/>
      <c r="C115" s="290"/>
      <c r="D115" s="287"/>
      <c r="E115" s="288"/>
      <c r="F115" s="39">
        <v>107</v>
      </c>
      <c r="G115" s="161">
        <f>SUM(G116:G118)</f>
        <v>245490</v>
      </c>
      <c r="H115" s="162">
        <f>SUM(H116:H118)</f>
        <v>232123931</v>
      </c>
      <c r="I115" s="160">
        <f t="shared" si="2"/>
        <v>232369421</v>
      </c>
      <c r="J115" s="161">
        <f>SUM(J116:J118)</f>
        <v>144963</v>
      </c>
      <c r="K115" s="162">
        <f>SUM(K116:K118)</f>
        <v>161061626</v>
      </c>
      <c r="L115" s="160">
        <f t="shared" si="3"/>
        <v>161206589</v>
      </c>
    </row>
    <row r="116" spans="1:12" ht="12.75">
      <c r="A116" s="286" t="s">
        <v>256</v>
      </c>
      <c r="B116" s="287"/>
      <c r="C116" s="287"/>
      <c r="D116" s="287"/>
      <c r="E116" s="288"/>
      <c r="F116" s="39">
        <v>108</v>
      </c>
      <c r="G116" s="158"/>
      <c r="H116" s="159">
        <v>223943422</v>
      </c>
      <c r="I116" s="160">
        <f t="shared" si="2"/>
        <v>223943422</v>
      </c>
      <c r="J116" s="158"/>
      <c r="K116" s="159">
        <v>146314014</v>
      </c>
      <c r="L116" s="160">
        <f t="shared" si="3"/>
        <v>146314014</v>
      </c>
    </row>
    <row r="117" spans="1:12" ht="12.75">
      <c r="A117" s="286" t="s">
        <v>257</v>
      </c>
      <c r="B117" s="287"/>
      <c r="C117" s="287"/>
      <c r="D117" s="287"/>
      <c r="E117" s="288"/>
      <c r="F117" s="39">
        <v>109</v>
      </c>
      <c r="G117" s="158"/>
      <c r="H117" s="159"/>
      <c r="I117" s="160">
        <f t="shared" si="2"/>
        <v>0</v>
      </c>
      <c r="J117" s="158"/>
      <c r="K117" s="159"/>
      <c r="L117" s="160">
        <f t="shared" si="3"/>
        <v>0</v>
      </c>
    </row>
    <row r="118" spans="1:12" ht="12.75">
      <c r="A118" s="286" t="s">
        <v>258</v>
      </c>
      <c r="B118" s="287"/>
      <c r="C118" s="287"/>
      <c r="D118" s="287"/>
      <c r="E118" s="288"/>
      <c r="F118" s="39">
        <v>110</v>
      </c>
      <c r="G118" s="158">
        <v>245490</v>
      </c>
      <c r="H118" s="159">
        <v>8180509</v>
      </c>
      <c r="I118" s="160">
        <f t="shared" si="2"/>
        <v>8425999</v>
      </c>
      <c r="J118" s="158">
        <v>144963</v>
      </c>
      <c r="K118" s="159">
        <v>14747612</v>
      </c>
      <c r="L118" s="160">
        <f t="shared" si="3"/>
        <v>14892575</v>
      </c>
    </row>
    <row r="119" spans="1:12" ht="12.75">
      <c r="A119" s="289" t="s">
        <v>218</v>
      </c>
      <c r="B119" s="290"/>
      <c r="C119" s="290"/>
      <c r="D119" s="287"/>
      <c r="E119" s="288"/>
      <c r="F119" s="39">
        <v>111</v>
      </c>
      <c r="G119" s="161">
        <f>SUM(G120:G123)</f>
        <v>37456464</v>
      </c>
      <c r="H119" s="162">
        <f>SUM(H120:H123)</f>
        <v>316155666</v>
      </c>
      <c r="I119" s="160">
        <f t="shared" si="2"/>
        <v>353612130</v>
      </c>
      <c r="J119" s="161">
        <f>SUM(J120:J123)</f>
        <v>45013731</v>
      </c>
      <c r="K119" s="162">
        <f>SUM(K120:K123)</f>
        <v>258456232</v>
      </c>
      <c r="L119" s="160">
        <f t="shared" si="3"/>
        <v>303469963</v>
      </c>
    </row>
    <row r="120" spans="1:12" ht="12.75">
      <c r="A120" s="286" t="s">
        <v>259</v>
      </c>
      <c r="B120" s="287"/>
      <c r="C120" s="287"/>
      <c r="D120" s="287"/>
      <c r="E120" s="288"/>
      <c r="F120" s="39">
        <v>112</v>
      </c>
      <c r="G120" s="158">
        <v>1171235</v>
      </c>
      <c r="H120" s="159">
        <v>115161996</v>
      </c>
      <c r="I120" s="160">
        <f t="shared" si="2"/>
        <v>116333231</v>
      </c>
      <c r="J120" s="158">
        <v>974033</v>
      </c>
      <c r="K120" s="159">
        <v>109025151</v>
      </c>
      <c r="L120" s="160">
        <f t="shared" si="3"/>
        <v>109999184</v>
      </c>
    </row>
    <row r="121" spans="1:12" ht="12.75">
      <c r="A121" s="286" t="s">
        <v>260</v>
      </c>
      <c r="B121" s="287"/>
      <c r="C121" s="287"/>
      <c r="D121" s="287"/>
      <c r="E121" s="288"/>
      <c r="F121" s="39">
        <v>113</v>
      </c>
      <c r="G121" s="158">
        <v>2426</v>
      </c>
      <c r="H121" s="159">
        <v>71223602</v>
      </c>
      <c r="I121" s="160">
        <f t="shared" si="2"/>
        <v>71226028</v>
      </c>
      <c r="J121" s="158">
        <v>1665</v>
      </c>
      <c r="K121" s="159">
        <v>38334150</v>
      </c>
      <c r="L121" s="160">
        <f t="shared" si="3"/>
        <v>38335815</v>
      </c>
    </row>
    <row r="122" spans="1:12" ht="12.75">
      <c r="A122" s="286" t="s">
        <v>261</v>
      </c>
      <c r="B122" s="287"/>
      <c r="C122" s="287"/>
      <c r="D122" s="287"/>
      <c r="E122" s="288"/>
      <c r="F122" s="39">
        <v>114</v>
      </c>
      <c r="G122" s="158"/>
      <c r="H122" s="159"/>
      <c r="I122" s="160">
        <f t="shared" si="2"/>
        <v>0</v>
      </c>
      <c r="J122" s="158"/>
      <c r="K122" s="159"/>
      <c r="L122" s="160">
        <f t="shared" si="3"/>
        <v>0</v>
      </c>
    </row>
    <row r="123" spans="1:12" ht="12.75">
      <c r="A123" s="286" t="s">
        <v>262</v>
      </c>
      <c r="B123" s="287"/>
      <c r="C123" s="287"/>
      <c r="D123" s="287"/>
      <c r="E123" s="288"/>
      <c r="F123" s="39">
        <v>115</v>
      </c>
      <c r="G123" s="158">
        <v>36282803</v>
      </c>
      <c r="H123" s="159">
        <v>129770068</v>
      </c>
      <c r="I123" s="160">
        <f t="shared" si="2"/>
        <v>166052871</v>
      </c>
      <c r="J123" s="158">
        <v>44038033</v>
      </c>
      <c r="K123" s="159">
        <v>111096931</v>
      </c>
      <c r="L123" s="160">
        <f t="shared" si="3"/>
        <v>155134964</v>
      </c>
    </row>
    <row r="124" spans="1:12" ht="26.25" customHeight="1">
      <c r="A124" s="289" t="s">
        <v>219</v>
      </c>
      <c r="B124" s="290"/>
      <c r="C124" s="290"/>
      <c r="D124" s="287"/>
      <c r="E124" s="288"/>
      <c r="F124" s="39">
        <v>116</v>
      </c>
      <c r="G124" s="161">
        <f>SUM(G125:G126)</f>
        <v>45490214</v>
      </c>
      <c r="H124" s="162">
        <f>SUM(H125:H126)</f>
        <v>61153683</v>
      </c>
      <c r="I124" s="160">
        <f t="shared" si="2"/>
        <v>106643897</v>
      </c>
      <c r="J124" s="161">
        <f>SUM(J125:J126)</f>
        <v>42132517</v>
      </c>
      <c r="K124" s="162">
        <f>SUM(K125:K126)</f>
        <v>20599823</v>
      </c>
      <c r="L124" s="160">
        <f t="shared" si="3"/>
        <v>62732340</v>
      </c>
    </row>
    <row r="125" spans="1:12" ht="12.75">
      <c r="A125" s="286" t="s">
        <v>263</v>
      </c>
      <c r="B125" s="287"/>
      <c r="C125" s="287"/>
      <c r="D125" s="287"/>
      <c r="E125" s="288"/>
      <c r="F125" s="39">
        <v>117</v>
      </c>
      <c r="G125" s="158"/>
      <c r="H125" s="159"/>
      <c r="I125" s="160">
        <f t="shared" si="2"/>
        <v>0</v>
      </c>
      <c r="J125" s="158"/>
      <c r="K125" s="159"/>
      <c r="L125" s="160">
        <f t="shared" si="3"/>
        <v>0</v>
      </c>
    </row>
    <row r="126" spans="1:12" ht="12.75">
      <c r="A126" s="286" t="s">
        <v>264</v>
      </c>
      <c r="B126" s="287"/>
      <c r="C126" s="287"/>
      <c r="D126" s="287"/>
      <c r="E126" s="288"/>
      <c r="F126" s="39">
        <v>118</v>
      </c>
      <c r="G126" s="158">
        <v>45490214</v>
      </c>
      <c r="H126" s="159">
        <v>61153683</v>
      </c>
      <c r="I126" s="160">
        <f t="shared" si="2"/>
        <v>106643897</v>
      </c>
      <c r="J126" s="158">
        <v>42132517</v>
      </c>
      <c r="K126" s="159">
        <v>20599823</v>
      </c>
      <c r="L126" s="160">
        <f t="shared" si="3"/>
        <v>62732340</v>
      </c>
    </row>
    <row r="127" spans="1:12" ht="12.75">
      <c r="A127" s="289" t="s">
        <v>220</v>
      </c>
      <c r="B127" s="290"/>
      <c r="C127" s="290"/>
      <c r="D127" s="287"/>
      <c r="E127" s="288"/>
      <c r="F127" s="39">
        <v>119</v>
      </c>
      <c r="G127" s="161">
        <f>G79+G99+G100+G107+G108+G111+G114+G115+G119+G124</f>
        <v>2024309400</v>
      </c>
      <c r="H127" s="162">
        <f>H79+H99+H100+H107+H108+H111+H114+H115+H119+H124</f>
        <v>6949129524</v>
      </c>
      <c r="I127" s="160">
        <f t="shared" si="2"/>
        <v>8973438924</v>
      </c>
      <c r="J127" s="161">
        <f>J79+J99+J100+J107+J108+J111+J114+J115+J119+J124</f>
        <v>2187678244</v>
      </c>
      <c r="K127" s="162">
        <f>K79+K99+K100+K107+K108+K111+K114+K115+K119+K124</f>
        <v>6816397094</v>
      </c>
      <c r="L127" s="160">
        <f t="shared" si="3"/>
        <v>9004075338</v>
      </c>
    </row>
    <row r="128" spans="1:12" ht="12.75">
      <c r="A128" s="291" t="s">
        <v>47</v>
      </c>
      <c r="B128" s="292"/>
      <c r="C128" s="292"/>
      <c r="D128" s="293"/>
      <c r="E128" s="307"/>
      <c r="F128" s="41">
        <v>120</v>
      </c>
      <c r="G128" s="169"/>
      <c r="H128" s="170">
        <v>662616173</v>
      </c>
      <c r="I128" s="168">
        <f t="shared" si="2"/>
        <v>662616173</v>
      </c>
      <c r="J128" s="169"/>
      <c r="K128" s="170">
        <v>704570820</v>
      </c>
      <c r="L128" s="168">
        <f t="shared" si="3"/>
        <v>704570820</v>
      </c>
    </row>
    <row r="129" spans="1:12" ht="12.75">
      <c r="A129" s="298" t="s">
        <v>69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300"/>
    </row>
    <row r="130" spans="1:12" ht="12.75">
      <c r="A130" s="264" t="s">
        <v>70</v>
      </c>
      <c r="B130" s="266"/>
      <c r="C130" s="266"/>
      <c r="D130" s="266"/>
      <c r="E130" s="266"/>
      <c r="F130" s="38">
        <v>121</v>
      </c>
      <c r="G130" s="32">
        <f>SUM(G131:G132)</f>
        <v>128447502</v>
      </c>
      <c r="H130" s="33">
        <f>SUM(H131:H132)</f>
        <v>1720510239</v>
      </c>
      <c r="I130" s="29">
        <f>G130+H130</f>
        <v>1848957741</v>
      </c>
      <c r="J130" s="32">
        <f>SUM(J131:J132)</f>
        <v>151304488</v>
      </c>
      <c r="K130" s="33">
        <f>SUM(K131:K132)</f>
        <v>1852588457</v>
      </c>
      <c r="L130" s="29">
        <f>J130+K130</f>
        <v>2003892945</v>
      </c>
    </row>
    <row r="131" spans="1:12" ht="12.75">
      <c r="A131" s="301" t="s">
        <v>113</v>
      </c>
      <c r="B131" s="302"/>
      <c r="C131" s="302"/>
      <c r="D131" s="302"/>
      <c r="E131" s="303"/>
      <c r="F131" s="39">
        <v>122</v>
      </c>
      <c r="G131" s="25">
        <v>119326016</v>
      </c>
      <c r="H131" s="26">
        <v>1666776618</v>
      </c>
      <c r="I131" s="30">
        <f>G131+H131</f>
        <v>1786102634</v>
      </c>
      <c r="J131" s="25">
        <f>J79</f>
        <v>141697572</v>
      </c>
      <c r="K131" s="25">
        <f>K79</f>
        <v>1793597369</v>
      </c>
      <c r="L131" s="30">
        <f>J131+K131</f>
        <v>1935294941</v>
      </c>
    </row>
    <row r="132" spans="1:12" ht="12.75">
      <c r="A132" s="304" t="s">
        <v>114</v>
      </c>
      <c r="B132" s="305"/>
      <c r="C132" s="305"/>
      <c r="D132" s="305"/>
      <c r="E132" s="306"/>
      <c r="F132" s="40">
        <v>123</v>
      </c>
      <c r="G132" s="27">
        <v>9121486</v>
      </c>
      <c r="H132" s="28">
        <v>53733621</v>
      </c>
      <c r="I132" s="31">
        <f>G132+H132</f>
        <v>62855107</v>
      </c>
      <c r="J132" s="27">
        <f>J99</f>
        <v>9606916</v>
      </c>
      <c r="K132" s="27">
        <f>K99</f>
        <v>58991088</v>
      </c>
      <c r="L132" s="31">
        <f>J132+K132</f>
        <v>68598004</v>
      </c>
    </row>
    <row r="133" spans="1:12" ht="12.75">
      <c r="A133" s="74" t="s">
        <v>115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 I79:I80 I130:K130 I131:I132" formula="1"/>
    <ignoredError sqref="I9:I45 I53 I56:I57 I61 I65:I66 I72:I76 I81:I95 I101:I104 I96:I100 I105:I108 I111 I115 I119 I124 I127 J131:K132" formula="1" formulaRange="1"/>
    <ignoredError sqref="I46:I52 I54:I55 I58:I60 I62:I64 I67:I71 I77 G96:H100 J96:L100 I109:I110 I112:I114 I116:I118 I120:I123 I125:I126 I128" formulaRange="1"/>
    <ignoredError sqref="J131:K1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BreakPreview" zoomScaleSheetLayoutView="100" zoomScalePageLayoutView="0" workbookViewId="0" topLeftCell="A42">
      <selection activeCell="A57" sqref="A57:L99"/>
    </sheetView>
  </sheetViews>
  <sheetFormatPr defaultColWidth="9.140625" defaultRowHeight="12.75"/>
  <cols>
    <col min="5" max="5" width="11.7109375" style="0" customWidth="1"/>
    <col min="7" max="7" width="9.421875" style="0" bestFit="1" customWidth="1"/>
    <col min="8" max="9" width="13.7109375" style="0" bestFit="1" customWidth="1"/>
    <col min="10" max="10" width="9.8515625" style="0" bestFit="1" customWidth="1"/>
    <col min="11" max="12" width="13.7109375" style="0" bestFit="1" customWidth="1"/>
  </cols>
  <sheetData>
    <row r="1" spans="1:12" ht="19.5" customHeight="1">
      <c r="A1" s="314" t="s">
        <v>239</v>
      </c>
      <c r="B1" s="315"/>
      <c r="C1" s="315"/>
      <c r="D1" s="315"/>
      <c r="E1" s="315"/>
      <c r="F1" s="315"/>
      <c r="G1" s="315"/>
      <c r="H1" s="316"/>
      <c r="I1" s="316"/>
      <c r="J1" s="317"/>
      <c r="K1" s="153"/>
      <c r="L1" s="154"/>
    </row>
    <row r="2" spans="1:12" ht="12.75">
      <c r="A2" s="281" t="s">
        <v>485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2.75">
      <c r="A3" s="149"/>
      <c r="B3" s="150"/>
      <c r="C3" s="150"/>
      <c r="D3" s="151"/>
      <c r="E3" s="151"/>
      <c r="F3" s="151"/>
      <c r="G3" s="151"/>
      <c r="H3" s="151"/>
      <c r="I3" s="152"/>
      <c r="J3" s="152"/>
      <c r="K3" s="318" t="s">
        <v>73</v>
      </c>
      <c r="L3" s="318"/>
    </row>
    <row r="4" spans="1:12" ht="12.75" customHeight="1">
      <c r="A4" s="268" t="s">
        <v>13</v>
      </c>
      <c r="B4" s="269"/>
      <c r="C4" s="269"/>
      <c r="D4" s="269"/>
      <c r="E4" s="270"/>
      <c r="F4" s="274" t="s">
        <v>254</v>
      </c>
      <c r="G4" s="276" t="s">
        <v>298</v>
      </c>
      <c r="H4" s="277"/>
      <c r="I4" s="278"/>
      <c r="J4" s="276" t="s">
        <v>299</v>
      </c>
      <c r="K4" s="277"/>
      <c r="L4" s="278"/>
    </row>
    <row r="5" spans="1:12" ht="13.5" thickBot="1">
      <c r="A5" s="271"/>
      <c r="B5" s="272"/>
      <c r="C5" s="272"/>
      <c r="D5" s="272"/>
      <c r="E5" s="273"/>
      <c r="F5" s="275"/>
      <c r="G5" s="67" t="s">
        <v>440</v>
      </c>
      <c r="H5" s="68" t="s">
        <v>441</v>
      </c>
      <c r="I5" s="69" t="s">
        <v>442</v>
      </c>
      <c r="J5" s="67" t="s">
        <v>440</v>
      </c>
      <c r="K5" s="68" t="s">
        <v>441</v>
      </c>
      <c r="L5" s="69" t="s">
        <v>442</v>
      </c>
    </row>
    <row r="6" spans="1:12" ht="12.75">
      <c r="A6" s="283">
        <v>1</v>
      </c>
      <c r="B6" s="284"/>
      <c r="C6" s="284"/>
      <c r="D6" s="284"/>
      <c r="E6" s="285"/>
      <c r="F6" s="70">
        <v>2</v>
      </c>
      <c r="G6" s="71">
        <v>3</v>
      </c>
      <c r="H6" s="72">
        <v>4</v>
      </c>
      <c r="I6" s="73" t="s">
        <v>71</v>
      </c>
      <c r="J6" s="71">
        <v>6</v>
      </c>
      <c r="K6" s="72">
        <v>7</v>
      </c>
      <c r="L6" s="73" t="s">
        <v>72</v>
      </c>
    </row>
    <row r="7" spans="1:12" ht="12.75">
      <c r="A7" s="311" t="s">
        <v>116</v>
      </c>
      <c r="B7" s="312"/>
      <c r="C7" s="312"/>
      <c r="D7" s="312"/>
      <c r="E7" s="313"/>
      <c r="F7" s="38">
        <v>124</v>
      </c>
      <c r="G7" s="155">
        <f>SUM(G8:G15)</f>
        <v>393333366</v>
      </c>
      <c r="H7" s="156">
        <f>SUM(H8:H15)</f>
        <v>2743901056</v>
      </c>
      <c r="I7" s="157">
        <f>G7+H7</f>
        <v>3137234422</v>
      </c>
      <c r="J7" s="155">
        <f>SUM(J8:J15)</f>
        <v>385810559</v>
      </c>
      <c r="K7" s="156">
        <f>SUM(K8:K15)</f>
        <v>2580804201</v>
      </c>
      <c r="L7" s="157">
        <f>J7+K7</f>
        <v>2966614760</v>
      </c>
    </row>
    <row r="8" spans="1:12" ht="12.75">
      <c r="A8" s="308" t="s">
        <v>231</v>
      </c>
      <c r="B8" s="309"/>
      <c r="C8" s="309"/>
      <c r="D8" s="309"/>
      <c r="E8" s="310"/>
      <c r="F8" s="39">
        <v>125</v>
      </c>
      <c r="G8" s="158">
        <v>393723450</v>
      </c>
      <c r="H8" s="159">
        <v>3019185373</v>
      </c>
      <c r="I8" s="160">
        <f aca="true" t="shared" si="0" ref="I8:I71">G8+H8</f>
        <v>3412908823</v>
      </c>
      <c r="J8" s="158">
        <v>385704710</v>
      </c>
      <c r="K8" s="159">
        <v>2911414493</v>
      </c>
      <c r="L8" s="160">
        <f aca="true" t="shared" si="1" ref="L8:L71">J8+K8</f>
        <v>3297119203</v>
      </c>
    </row>
    <row r="9" spans="1:12" ht="12.75">
      <c r="A9" s="308" t="s">
        <v>232</v>
      </c>
      <c r="B9" s="309"/>
      <c r="C9" s="309"/>
      <c r="D9" s="309"/>
      <c r="E9" s="310"/>
      <c r="F9" s="39">
        <v>126</v>
      </c>
      <c r="G9" s="158"/>
      <c r="H9" s="159">
        <v>554932</v>
      </c>
      <c r="I9" s="160">
        <f t="shared" si="0"/>
        <v>554932</v>
      </c>
      <c r="J9" s="158"/>
      <c r="K9" s="159">
        <v>556583</v>
      </c>
      <c r="L9" s="160">
        <f t="shared" si="1"/>
        <v>556583</v>
      </c>
    </row>
    <row r="10" spans="1:12" ht="25.5" customHeight="1">
      <c r="A10" s="308" t="s">
        <v>233</v>
      </c>
      <c r="B10" s="309"/>
      <c r="C10" s="309"/>
      <c r="D10" s="309"/>
      <c r="E10" s="310"/>
      <c r="F10" s="39">
        <v>127</v>
      </c>
      <c r="G10" s="158"/>
      <c r="H10" s="159">
        <v>-67644110</v>
      </c>
      <c r="I10" s="160">
        <f t="shared" si="0"/>
        <v>-67644110</v>
      </c>
      <c r="J10" s="158"/>
      <c r="K10" s="159">
        <v>-52405459</v>
      </c>
      <c r="L10" s="160">
        <f t="shared" si="1"/>
        <v>-52405459</v>
      </c>
    </row>
    <row r="11" spans="1:12" ht="12.75">
      <c r="A11" s="308" t="s">
        <v>234</v>
      </c>
      <c r="B11" s="309"/>
      <c r="C11" s="309"/>
      <c r="D11" s="309"/>
      <c r="E11" s="310"/>
      <c r="F11" s="39">
        <v>128</v>
      </c>
      <c r="G11" s="158">
        <v>-9476</v>
      </c>
      <c r="H11" s="159">
        <v>-305655243</v>
      </c>
      <c r="I11" s="160">
        <f t="shared" si="0"/>
        <v>-305664719</v>
      </c>
      <c r="J11" s="158">
        <v>-6859</v>
      </c>
      <c r="K11" s="159">
        <v>-352894530</v>
      </c>
      <c r="L11" s="160">
        <f t="shared" si="1"/>
        <v>-352901389</v>
      </c>
    </row>
    <row r="12" spans="1:12" ht="12.75">
      <c r="A12" s="308" t="s">
        <v>235</v>
      </c>
      <c r="B12" s="309"/>
      <c r="C12" s="309"/>
      <c r="D12" s="309"/>
      <c r="E12" s="310"/>
      <c r="F12" s="39">
        <v>129</v>
      </c>
      <c r="G12" s="158"/>
      <c r="H12" s="159"/>
      <c r="I12" s="160">
        <f t="shared" si="0"/>
        <v>0</v>
      </c>
      <c r="J12" s="158"/>
      <c r="K12" s="159">
        <v>-5383364</v>
      </c>
      <c r="L12" s="160">
        <f t="shared" si="1"/>
        <v>-5383364</v>
      </c>
    </row>
    <row r="13" spans="1:12" ht="12.75">
      <c r="A13" s="308" t="s">
        <v>236</v>
      </c>
      <c r="B13" s="309"/>
      <c r="C13" s="309"/>
      <c r="D13" s="309"/>
      <c r="E13" s="310"/>
      <c r="F13" s="39">
        <v>130</v>
      </c>
      <c r="G13" s="158">
        <v>-380608</v>
      </c>
      <c r="H13" s="159">
        <v>135981069</v>
      </c>
      <c r="I13" s="160">
        <f t="shared" si="0"/>
        <v>135600461</v>
      </c>
      <c r="J13" s="158">
        <v>112708</v>
      </c>
      <c r="K13" s="159">
        <v>74099692</v>
      </c>
      <c r="L13" s="160">
        <f t="shared" si="1"/>
        <v>74212400</v>
      </c>
    </row>
    <row r="14" spans="1:12" ht="12.75">
      <c r="A14" s="308" t="s">
        <v>237</v>
      </c>
      <c r="B14" s="309"/>
      <c r="C14" s="309"/>
      <c r="D14" s="309"/>
      <c r="E14" s="310"/>
      <c r="F14" s="39">
        <v>131</v>
      </c>
      <c r="G14" s="158"/>
      <c r="H14" s="159">
        <v>-38520965</v>
      </c>
      <c r="I14" s="160">
        <f t="shared" si="0"/>
        <v>-38520965</v>
      </c>
      <c r="J14" s="158"/>
      <c r="K14" s="159">
        <v>4342854</v>
      </c>
      <c r="L14" s="160">
        <f t="shared" si="1"/>
        <v>4342854</v>
      </c>
    </row>
    <row r="15" spans="1:12" ht="12.75">
      <c r="A15" s="308" t="s">
        <v>280</v>
      </c>
      <c r="B15" s="309"/>
      <c r="C15" s="309"/>
      <c r="D15" s="309"/>
      <c r="E15" s="310"/>
      <c r="F15" s="39">
        <v>132</v>
      </c>
      <c r="G15" s="158"/>
      <c r="H15" s="159"/>
      <c r="I15" s="160">
        <f t="shared" si="0"/>
        <v>0</v>
      </c>
      <c r="J15" s="158"/>
      <c r="K15" s="159">
        <v>1073932</v>
      </c>
      <c r="L15" s="160">
        <f t="shared" si="1"/>
        <v>1073932</v>
      </c>
    </row>
    <row r="16" spans="1:12" ht="24.75" customHeight="1">
      <c r="A16" s="301" t="s">
        <v>117</v>
      </c>
      <c r="B16" s="309"/>
      <c r="C16" s="309"/>
      <c r="D16" s="309"/>
      <c r="E16" s="310"/>
      <c r="F16" s="39">
        <v>133</v>
      </c>
      <c r="G16" s="161">
        <f>G17+G18+G22+G23+G24+G28+G29</f>
        <v>121814663</v>
      </c>
      <c r="H16" s="162">
        <f>H17+H18+H22+H23+H24+H28+H29</f>
        <v>390276874</v>
      </c>
      <c r="I16" s="160">
        <f t="shared" si="0"/>
        <v>512091537</v>
      </c>
      <c r="J16" s="161">
        <f>J17+J18+J22+J23+J24+J28+J29</f>
        <v>132402422</v>
      </c>
      <c r="K16" s="162">
        <f>K17+K18+K22+K23+K24+K28+K29</f>
        <v>216589009</v>
      </c>
      <c r="L16" s="160">
        <f t="shared" si="1"/>
        <v>348991431</v>
      </c>
    </row>
    <row r="17" spans="1:12" ht="24.75" customHeight="1">
      <c r="A17" s="308" t="s">
        <v>487</v>
      </c>
      <c r="B17" s="309"/>
      <c r="C17" s="309"/>
      <c r="D17" s="309"/>
      <c r="E17" s="310"/>
      <c r="F17" s="39">
        <v>134</v>
      </c>
      <c r="G17" s="158"/>
      <c r="H17" s="159"/>
      <c r="I17" s="160">
        <f t="shared" si="0"/>
        <v>0</v>
      </c>
      <c r="J17" s="158"/>
      <c r="K17" s="159"/>
      <c r="L17" s="160">
        <f t="shared" si="1"/>
        <v>0</v>
      </c>
    </row>
    <row r="18" spans="1:12" ht="26.25" customHeight="1">
      <c r="A18" s="308" t="s">
        <v>240</v>
      </c>
      <c r="B18" s="309"/>
      <c r="C18" s="309"/>
      <c r="D18" s="309"/>
      <c r="E18" s="310"/>
      <c r="F18" s="39">
        <v>135</v>
      </c>
      <c r="G18" s="161">
        <f>SUM(G19:G21)</f>
        <v>0</v>
      </c>
      <c r="H18" s="162">
        <f>SUM(H19:H21)</f>
        <v>148562634</v>
      </c>
      <c r="I18" s="160">
        <f t="shared" si="0"/>
        <v>148562634</v>
      </c>
      <c r="J18" s="161">
        <f>SUM(J19:J21)</f>
        <v>4474</v>
      </c>
      <c r="K18" s="162">
        <f>SUM(K19:K21)</f>
        <v>12240130</v>
      </c>
      <c r="L18" s="160">
        <f t="shared" si="1"/>
        <v>12244604</v>
      </c>
    </row>
    <row r="19" spans="1:12" ht="12.75">
      <c r="A19" s="308" t="s">
        <v>281</v>
      </c>
      <c r="B19" s="309"/>
      <c r="C19" s="309"/>
      <c r="D19" s="309"/>
      <c r="E19" s="310"/>
      <c r="F19" s="39">
        <v>136</v>
      </c>
      <c r="G19" s="158"/>
      <c r="H19" s="159">
        <v>10175701</v>
      </c>
      <c r="I19" s="160">
        <f t="shared" si="0"/>
        <v>10175701</v>
      </c>
      <c r="J19" s="158">
        <v>4474</v>
      </c>
      <c r="K19" s="159">
        <v>6669941</v>
      </c>
      <c r="L19" s="160">
        <f t="shared" si="1"/>
        <v>6674415</v>
      </c>
    </row>
    <row r="20" spans="1:12" ht="26.25" customHeight="1">
      <c r="A20" s="308" t="s">
        <v>68</v>
      </c>
      <c r="B20" s="309"/>
      <c r="C20" s="309"/>
      <c r="D20" s="309"/>
      <c r="E20" s="310"/>
      <c r="F20" s="39">
        <v>137</v>
      </c>
      <c r="G20" s="158"/>
      <c r="H20" s="159">
        <v>137531447</v>
      </c>
      <c r="I20" s="160">
        <f t="shared" si="0"/>
        <v>137531447</v>
      </c>
      <c r="J20" s="158"/>
      <c r="K20" s="159">
        <v>5137070</v>
      </c>
      <c r="L20" s="160">
        <f t="shared" si="1"/>
        <v>5137070</v>
      </c>
    </row>
    <row r="21" spans="1:12" ht="12.75">
      <c r="A21" s="308" t="s">
        <v>282</v>
      </c>
      <c r="B21" s="309"/>
      <c r="C21" s="309"/>
      <c r="D21" s="309"/>
      <c r="E21" s="310"/>
      <c r="F21" s="39">
        <v>138</v>
      </c>
      <c r="G21" s="158"/>
      <c r="H21" s="159">
        <v>855486</v>
      </c>
      <c r="I21" s="160">
        <f t="shared" si="0"/>
        <v>855486</v>
      </c>
      <c r="J21" s="158"/>
      <c r="K21" s="159">
        <v>433119</v>
      </c>
      <c r="L21" s="160">
        <f t="shared" si="1"/>
        <v>433119</v>
      </c>
    </row>
    <row r="22" spans="1:12" ht="12.75">
      <c r="A22" s="308" t="s">
        <v>283</v>
      </c>
      <c r="B22" s="309"/>
      <c r="C22" s="309"/>
      <c r="D22" s="309"/>
      <c r="E22" s="310"/>
      <c r="F22" s="39">
        <v>139</v>
      </c>
      <c r="G22" s="158">
        <v>106929376</v>
      </c>
      <c r="H22" s="159">
        <v>195352496</v>
      </c>
      <c r="I22" s="160">
        <f t="shared" si="0"/>
        <v>302281872</v>
      </c>
      <c r="J22" s="158">
        <v>120273024</v>
      </c>
      <c r="K22" s="159">
        <v>173695336</v>
      </c>
      <c r="L22" s="160">
        <f t="shared" si="1"/>
        <v>293968360</v>
      </c>
    </row>
    <row r="23" spans="1:12" ht="24.75" customHeight="1">
      <c r="A23" s="308" t="s">
        <v>317</v>
      </c>
      <c r="B23" s="309"/>
      <c r="C23" s="309"/>
      <c r="D23" s="309"/>
      <c r="E23" s="310"/>
      <c r="F23" s="39">
        <v>140</v>
      </c>
      <c r="G23" s="158">
        <v>1900349</v>
      </c>
      <c r="H23" s="159">
        <v>3214645</v>
      </c>
      <c r="I23" s="160">
        <f t="shared" si="0"/>
        <v>5114994</v>
      </c>
      <c r="J23" s="158">
        <v>3898786</v>
      </c>
      <c r="K23" s="159">
        <v>6693193</v>
      </c>
      <c r="L23" s="160">
        <f t="shared" si="1"/>
        <v>10591979</v>
      </c>
    </row>
    <row r="24" spans="1:12" ht="23.25" customHeight="1">
      <c r="A24" s="308" t="s">
        <v>118</v>
      </c>
      <c r="B24" s="309"/>
      <c r="C24" s="309"/>
      <c r="D24" s="309"/>
      <c r="E24" s="310"/>
      <c r="F24" s="39">
        <v>141</v>
      </c>
      <c r="G24" s="161">
        <f>SUM(G25:G27)</f>
        <v>3318624</v>
      </c>
      <c r="H24" s="162">
        <f>SUM(H25:H27)</f>
        <v>5815828</v>
      </c>
      <c r="I24" s="160">
        <f t="shared" si="0"/>
        <v>9134452</v>
      </c>
      <c r="J24" s="161">
        <f>SUM(J25:J27)</f>
        <v>3455091</v>
      </c>
      <c r="K24" s="162">
        <f>SUM(K25:K27)</f>
        <v>7390415</v>
      </c>
      <c r="L24" s="160">
        <f t="shared" si="1"/>
        <v>10845506</v>
      </c>
    </row>
    <row r="25" spans="1:12" ht="12.75">
      <c r="A25" s="308" t="s">
        <v>284</v>
      </c>
      <c r="B25" s="309"/>
      <c r="C25" s="309"/>
      <c r="D25" s="309"/>
      <c r="E25" s="310"/>
      <c r="F25" s="39">
        <v>142</v>
      </c>
      <c r="G25" s="158">
        <v>2337111</v>
      </c>
      <c r="H25" s="159">
        <v>4645358</v>
      </c>
      <c r="I25" s="160">
        <f t="shared" si="0"/>
        <v>6982469</v>
      </c>
      <c r="J25" s="158">
        <v>3190003</v>
      </c>
      <c r="K25" s="159">
        <v>5516247</v>
      </c>
      <c r="L25" s="160">
        <f t="shared" si="1"/>
        <v>8706250</v>
      </c>
    </row>
    <row r="26" spans="1:12" ht="12.75">
      <c r="A26" s="308" t="s">
        <v>285</v>
      </c>
      <c r="B26" s="309"/>
      <c r="C26" s="309"/>
      <c r="D26" s="309"/>
      <c r="E26" s="310"/>
      <c r="F26" s="39">
        <v>143</v>
      </c>
      <c r="G26" s="158">
        <v>981513</v>
      </c>
      <c r="H26" s="159">
        <v>1020778</v>
      </c>
      <c r="I26" s="160">
        <f t="shared" si="0"/>
        <v>2002291</v>
      </c>
      <c r="J26" s="158">
        <v>83070</v>
      </c>
      <c r="K26" s="159">
        <v>1751575</v>
      </c>
      <c r="L26" s="160">
        <f t="shared" si="1"/>
        <v>1834645</v>
      </c>
    </row>
    <row r="27" spans="1:12" ht="12.75">
      <c r="A27" s="308" t="s">
        <v>21</v>
      </c>
      <c r="B27" s="309"/>
      <c r="C27" s="309"/>
      <c r="D27" s="309"/>
      <c r="E27" s="310"/>
      <c r="F27" s="39">
        <v>144</v>
      </c>
      <c r="G27" s="158"/>
      <c r="H27" s="159">
        <v>149692</v>
      </c>
      <c r="I27" s="160">
        <f t="shared" si="0"/>
        <v>149692</v>
      </c>
      <c r="J27" s="158">
        <v>182018</v>
      </c>
      <c r="K27" s="159">
        <v>122593</v>
      </c>
      <c r="L27" s="160">
        <f t="shared" si="1"/>
        <v>304611</v>
      </c>
    </row>
    <row r="28" spans="1:12" ht="12.75">
      <c r="A28" s="308" t="s">
        <v>22</v>
      </c>
      <c r="B28" s="309"/>
      <c r="C28" s="309"/>
      <c r="D28" s="309"/>
      <c r="E28" s="310"/>
      <c r="F28" s="39">
        <v>145</v>
      </c>
      <c r="G28" s="158">
        <v>8633</v>
      </c>
      <c r="H28" s="159">
        <v>4260889</v>
      </c>
      <c r="I28" s="160">
        <f t="shared" si="0"/>
        <v>4269522</v>
      </c>
      <c r="J28" s="158">
        <v>11058585</v>
      </c>
      <c r="K28" s="159">
        <v>12329780</v>
      </c>
      <c r="L28" s="160">
        <f t="shared" si="1"/>
        <v>23388365</v>
      </c>
    </row>
    <row r="29" spans="1:12" ht="12.75">
      <c r="A29" s="308" t="s">
        <v>23</v>
      </c>
      <c r="B29" s="309"/>
      <c r="C29" s="309"/>
      <c r="D29" s="309"/>
      <c r="E29" s="310"/>
      <c r="F29" s="39">
        <v>146</v>
      </c>
      <c r="G29" s="158">
        <v>9657681</v>
      </c>
      <c r="H29" s="159">
        <v>33070382</v>
      </c>
      <c r="I29" s="160">
        <f t="shared" si="0"/>
        <v>42728063</v>
      </c>
      <c r="J29" s="158">
        <v>-6287538</v>
      </c>
      <c r="K29" s="159">
        <v>4240155</v>
      </c>
      <c r="L29" s="160">
        <f t="shared" si="1"/>
        <v>-2047383</v>
      </c>
    </row>
    <row r="30" spans="1:12" ht="12.75">
      <c r="A30" s="301" t="s">
        <v>24</v>
      </c>
      <c r="B30" s="309"/>
      <c r="C30" s="309"/>
      <c r="D30" s="309"/>
      <c r="E30" s="310"/>
      <c r="F30" s="39">
        <v>147</v>
      </c>
      <c r="G30" s="158">
        <v>25482</v>
      </c>
      <c r="H30" s="159">
        <v>48969389</v>
      </c>
      <c r="I30" s="160">
        <f t="shared" si="0"/>
        <v>48994871</v>
      </c>
      <c r="J30" s="158">
        <v>90042</v>
      </c>
      <c r="K30" s="159">
        <v>45903228</v>
      </c>
      <c r="L30" s="160">
        <f t="shared" si="1"/>
        <v>45993270</v>
      </c>
    </row>
    <row r="31" spans="1:12" ht="21.75" customHeight="1">
      <c r="A31" s="301" t="s">
        <v>25</v>
      </c>
      <c r="B31" s="309"/>
      <c r="C31" s="309"/>
      <c r="D31" s="309"/>
      <c r="E31" s="310"/>
      <c r="F31" s="39">
        <v>148</v>
      </c>
      <c r="G31" s="158">
        <v>1022974</v>
      </c>
      <c r="H31" s="159">
        <v>34944669</v>
      </c>
      <c r="I31" s="160">
        <f t="shared" si="0"/>
        <v>35967643</v>
      </c>
      <c r="J31" s="158">
        <v>728107</v>
      </c>
      <c r="K31" s="159">
        <v>39647332</v>
      </c>
      <c r="L31" s="160">
        <f t="shared" si="1"/>
        <v>40375439</v>
      </c>
    </row>
    <row r="32" spans="1:12" ht="12.75">
      <c r="A32" s="301" t="s">
        <v>26</v>
      </c>
      <c r="B32" s="309"/>
      <c r="C32" s="309"/>
      <c r="D32" s="309"/>
      <c r="E32" s="310"/>
      <c r="F32" s="39">
        <v>149</v>
      </c>
      <c r="G32" s="158">
        <v>176218</v>
      </c>
      <c r="H32" s="159">
        <v>307638855</v>
      </c>
      <c r="I32" s="160">
        <f t="shared" si="0"/>
        <v>307815073</v>
      </c>
      <c r="J32" s="158">
        <v>1832993</v>
      </c>
      <c r="K32" s="159">
        <v>244744866</v>
      </c>
      <c r="L32" s="160">
        <f t="shared" si="1"/>
        <v>246577859</v>
      </c>
    </row>
    <row r="33" spans="1:12" ht="12.75">
      <c r="A33" s="301" t="s">
        <v>119</v>
      </c>
      <c r="B33" s="309"/>
      <c r="C33" s="309"/>
      <c r="D33" s="309"/>
      <c r="E33" s="310"/>
      <c r="F33" s="39">
        <v>150</v>
      </c>
      <c r="G33" s="161">
        <f>G34+G38</f>
        <v>-190012465</v>
      </c>
      <c r="H33" s="162">
        <f>H34+H38</f>
        <v>-1797757017</v>
      </c>
      <c r="I33" s="160">
        <f t="shared" si="0"/>
        <v>-1987769482</v>
      </c>
      <c r="J33" s="161">
        <f>J34+J38</f>
        <v>-229929004</v>
      </c>
      <c r="K33" s="162">
        <f>K34+K38</f>
        <v>-1549705854</v>
      </c>
      <c r="L33" s="160">
        <f t="shared" si="1"/>
        <v>-1779634858</v>
      </c>
    </row>
    <row r="34" spans="1:12" ht="12.75">
      <c r="A34" s="308" t="s">
        <v>120</v>
      </c>
      <c r="B34" s="309"/>
      <c r="C34" s="309"/>
      <c r="D34" s="309"/>
      <c r="E34" s="310"/>
      <c r="F34" s="39">
        <v>151</v>
      </c>
      <c r="G34" s="161">
        <f>SUM(G35:G37)</f>
        <v>-187250158</v>
      </c>
      <c r="H34" s="162">
        <f>SUM(H35:H37)</f>
        <v>-1853079974</v>
      </c>
      <c r="I34" s="160">
        <f t="shared" si="0"/>
        <v>-2040330132</v>
      </c>
      <c r="J34" s="161">
        <f>SUM(J35:J37)</f>
        <v>-230501346</v>
      </c>
      <c r="K34" s="162">
        <f>SUM(K35:K37)</f>
        <v>-1578904031</v>
      </c>
      <c r="L34" s="160">
        <f t="shared" si="1"/>
        <v>-1809405377</v>
      </c>
    </row>
    <row r="35" spans="1:12" ht="12.75">
      <c r="A35" s="308" t="s">
        <v>27</v>
      </c>
      <c r="B35" s="309"/>
      <c r="C35" s="309"/>
      <c r="D35" s="309"/>
      <c r="E35" s="310"/>
      <c r="F35" s="39">
        <v>152</v>
      </c>
      <c r="G35" s="158">
        <v>-187250158</v>
      </c>
      <c r="H35" s="159">
        <v>-1998072101</v>
      </c>
      <c r="I35" s="160">
        <f t="shared" si="0"/>
        <v>-2185322259</v>
      </c>
      <c r="J35" s="158">
        <v>-230501346</v>
      </c>
      <c r="K35" s="159">
        <v>-1695479590</v>
      </c>
      <c r="L35" s="160">
        <f t="shared" si="1"/>
        <v>-1925980936</v>
      </c>
    </row>
    <row r="36" spans="1:12" ht="12.75">
      <c r="A36" s="308" t="s">
        <v>28</v>
      </c>
      <c r="B36" s="309"/>
      <c r="C36" s="309"/>
      <c r="D36" s="309"/>
      <c r="E36" s="310"/>
      <c r="F36" s="39">
        <v>153</v>
      </c>
      <c r="G36" s="158"/>
      <c r="H36" s="159">
        <v>-73319</v>
      </c>
      <c r="I36" s="160">
        <f t="shared" si="0"/>
        <v>-73319</v>
      </c>
      <c r="J36" s="158"/>
      <c r="K36" s="159">
        <v>-491247</v>
      </c>
      <c r="L36" s="160">
        <f t="shared" si="1"/>
        <v>-491247</v>
      </c>
    </row>
    <row r="37" spans="1:12" ht="12.75">
      <c r="A37" s="308" t="s">
        <v>29</v>
      </c>
      <c r="B37" s="309"/>
      <c r="C37" s="309"/>
      <c r="D37" s="309"/>
      <c r="E37" s="310"/>
      <c r="F37" s="39">
        <v>154</v>
      </c>
      <c r="G37" s="158"/>
      <c r="H37" s="159">
        <v>145065446</v>
      </c>
      <c r="I37" s="160">
        <f t="shared" si="0"/>
        <v>145065446</v>
      </c>
      <c r="J37" s="158"/>
      <c r="K37" s="159">
        <v>117066806</v>
      </c>
      <c r="L37" s="160">
        <f t="shared" si="1"/>
        <v>117066806</v>
      </c>
    </row>
    <row r="38" spans="1:12" ht="12.75">
      <c r="A38" s="308" t="s">
        <v>121</v>
      </c>
      <c r="B38" s="309"/>
      <c r="C38" s="309"/>
      <c r="D38" s="309"/>
      <c r="E38" s="310"/>
      <c r="F38" s="39">
        <v>155</v>
      </c>
      <c r="G38" s="161">
        <f>SUM(G39:G41)</f>
        <v>-2762307</v>
      </c>
      <c r="H38" s="162">
        <f>SUM(H39:H41)</f>
        <v>55322957</v>
      </c>
      <c r="I38" s="160">
        <f t="shared" si="0"/>
        <v>52560650</v>
      </c>
      <c r="J38" s="161">
        <f>SUM(J39:J41)</f>
        <v>572342</v>
      </c>
      <c r="K38" s="162">
        <f>SUM(K39:K41)</f>
        <v>29198177</v>
      </c>
      <c r="L38" s="160">
        <f t="shared" si="1"/>
        <v>29770519</v>
      </c>
    </row>
    <row r="39" spans="1:12" ht="12.75">
      <c r="A39" s="308" t="s">
        <v>30</v>
      </c>
      <c r="B39" s="309"/>
      <c r="C39" s="309"/>
      <c r="D39" s="309"/>
      <c r="E39" s="310"/>
      <c r="F39" s="39">
        <v>156</v>
      </c>
      <c r="G39" s="158">
        <v>-2762307</v>
      </c>
      <c r="H39" s="159">
        <v>53459781</v>
      </c>
      <c r="I39" s="160">
        <f t="shared" si="0"/>
        <v>50697474</v>
      </c>
      <c r="J39" s="158">
        <v>572342</v>
      </c>
      <c r="K39" s="159">
        <v>29198177</v>
      </c>
      <c r="L39" s="160">
        <f t="shared" si="1"/>
        <v>29770519</v>
      </c>
    </row>
    <row r="40" spans="1:12" ht="12.75">
      <c r="A40" s="308" t="s">
        <v>31</v>
      </c>
      <c r="B40" s="309"/>
      <c r="C40" s="309"/>
      <c r="D40" s="309"/>
      <c r="E40" s="310"/>
      <c r="F40" s="39">
        <v>157</v>
      </c>
      <c r="G40" s="158"/>
      <c r="H40" s="159"/>
      <c r="I40" s="160">
        <f t="shared" si="0"/>
        <v>0</v>
      </c>
      <c r="J40" s="158"/>
      <c r="K40" s="159"/>
      <c r="L40" s="160">
        <f t="shared" si="1"/>
        <v>0</v>
      </c>
    </row>
    <row r="41" spans="1:12" ht="12.75">
      <c r="A41" s="308" t="s">
        <v>32</v>
      </c>
      <c r="B41" s="309"/>
      <c r="C41" s="309"/>
      <c r="D41" s="309"/>
      <c r="E41" s="310"/>
      <c r="F41" s="39">
        <v>158</v>
      </c>
      <c r="G41" s="158"/>
      <c r="H41" s="159">
        <v>1863176</v>
      </c>
      <c r="I41" s="160">
        <f t="shared" si="0"/>
        <v>1863176</v>
      </c>
      <c r="J41" s="158"/>
      <c r="K41" s="159"/>
      <c r="L41" s="160">
        <f t="shared" si="1"/>
        <v>0</v>
      </c>
    </row>
    <row r="42" spans="1:12" ht="26.25" customHeight="1">
      <c r="A42" s="301" t="s">
        <v>488</v>
      </c>
      <c r="B42" s="309"/>
      <c r="C42" s="309"/>
      <c r="D42" s="309"/>
      <c r="E42" s="310"/>
      <c r="F42" s="39">
        <v>159</v>
      </c>
      <c r="G42" s="161">
        <f>G43+G46</f>
        <v>-158803675</v>
      </c>
      <c r="H42" s="162">
        <f>H43+H46</f>
        <v>-4393704</v>
      </c>
      <c r="I42" s="160">
        <f t="shared" si="0"/>
        <v>-163197379</v>
      </c>
      <c r="J42" s="161">
        <f>J43+J46</f>
        <v>-136507486</v>
      </c>
      <c r="K42" s="162">
        <f>K43+K46</f>
        <v>-13847225</v>
      </c>
      <c r="L42" s="160">
        <f t="shared" si="1"/>
        <v>-150354711</v>
      </c>
    </row>
    <row r="43" spans="1:12" ht="18.75" customHeight="1">
      <c r="A43" s="308" t="s">
        <v>122</v>
      </c>
      <c r="B43" s="309"/>
      <c r="C43" s="309"/>
      <c r="D43" s="309"/>
      <c r="E43" s="310"/>
      <c r="F43" s="39">
        <v>160</v>
      </c>
      <c r="G43" s="161">
        <f>SUM(G44:G45)</f>
        <v>-158803675</v>
      </c>
      <c r="H43" s="162">
        <f>SUM(H44:H45)</f>
        <v>0</v>
      </c>
      <c r="I43" s="160">
        <f t="shared" si="0"/>
        <v>-158803675</v>
      </c>
      <c r="J43" s="161">
        <f>SUM(J44:J45)</f>
        <v>-136507486</v>
      </c>
      <c r="K43" s="162">
        <f>SUM(K44:K45)</f>
        <v>0</v>
      </c>
      <c r="L43" s="160">
        <f t="shared" si="1"/>
        <v>-136507486</v>
      </c>
    </row>
    <row r="44" spans="1:12" ht="12.75">
      <c r="A44" s="308" t="s">
        <v>33</v>
      </c>
      <c r="B44" s="309"/>
      <c r="C44" s="309"/>
      <c r="D44" s="309"/>
      <c r="E44" s="310"/>
      <c r="F44" s="39">
        <v>161</v>
      </c>
      <c r="G44" s="158">
        <v>-158800757</v>
      </c>
      <c r="H44" s="159"/>
      <c r="I44" s="160">
        <f t="shared" si="0"/>
        <v>-158800757</v>
      </c>
      <c r="J44" s="158">
        <v>-136505904</v>
      </c>
      <c r="K44" s="159"/>
      <c r="L44" s="160">
        <f t="shared" si="1"/>
        <v>-136505904</v>
      </c>
    </row>
    <row r="45" spans="1:12" ht="12.75">
      <c r="A45" s="308" t="s">
        <v>34</v>
      </c>
      <c r="B45" s="309"/>
      <c r="C45" s="309"/>
      <c r="D45" s="309"/>
      <c r="E45" s="310"/>
      <c r="F45" s="39">
        <v>162</v>
      </c>
      <c r="G45" s="158">
        <v>-2918</v>
      </c>
      <c r="H45" s="159"/>
      <c r="I45" s="160">
        <f t="shared" si="0"/>
        <v>-2918</v>
      </c>
      <c r="J45" s="158">
        <v>-1582</v>
      </c>
      <c r="K45" s="159"/>
      <c r="L45" s="160">
        <f t="shared" si="1"/>
        <v>-1582</v>
      </c>
    </row>
    <row r="46" spans="1:12" ht="25.5" customHeight="1">
      <c r="A46" s="308" t="s">
        <v>123</v>
      </c>
      <c r="B46" s="309"/>
      <c r="C46" s="309"/>
      <c r="D46" s="309"/>
      <c r="E46" s="310"/>
      <c r="F46" s="39">
        <v>163</v>
      </c>
      <c r="G46" s="161">
        <f>SUM(G47:G49)</f>
        <v>0</v>
      </c>
      <c r="H46" s="162">
        <f>SUM(H47:H49)</f>
        <v>-4393704</v>
      </c>
      <c r="I46" s="160">
        <f t="shared" si="0"/>
        <v>-4393704</v>
      </c>
      <c r="J46" s="161">
        <f>SUM(J47:J49)</f>
        <v>0</v>
      </c>
      <c r="K46" s="162">
        <f>SUM(K47:K49)</f>
        <v>-13847225</v>
      </c>
      <c r="L46" s="160">
        <f t="shared" si="1"/>
        <v>-13847225</v>
      </c>
    </row>
    <row r="47" spans="1:12" ht="12.75">
      <c r="A47" s="308" t="s">
        <v>35</v>
      </c>
      <c r="B47" s="309"/>
      <c r="C47" s="309"/>
      <c r="D47" s="309"/>
      <c r="E47" s="310"/>
      <c r="F47" s="39">
        <v>164</v>
      </c>
      <c r="G47" s="158"/>
      <c r="H47" s="159">
        <v>-4393704</v>
      </c>
      <c r="I47" s="160">
        <f t="shared" si="0"/>
        <v>-4393704</v>
      </c>
      <c r="J47" s="158"/>
      <c r="K47" s="159">
        <v>-13847225</v>
      </c>
      <c r="L47" s="160">
        <f t="shared" si="1"/>
        <v>-13847225</v>
      </c>
    </row>
    <row r="48" spans="1:12" ht="12.75">
      <c r="A48" s="308" t="s">
        <v>36</v>
      </c>
      <c r="B48" s="309"/>
      <c r="C48" s="309"/>
      <c r="D48" s="309"/>
      <c r="E48" s="310"/>
      <c r="F48" s="39">
        <v>165</v>
      </c>
      <c r="G48" s="158"/>
      <c r="H48" s="159"/>
      <c r="I48" s="160">
        <f t="shared" si="0"/>
        <v>0</v>
      </c>
      <c r="J48" s="158"/>
      <c r="K48" s="159"/>
      <c r="L48" s="160">
        <f t="shared" si="1"/>
        <v>0</v>
      </c>
    </row>
    <row r="49" spans="1:12" ht="12.75">
      <c r="A49" s="308" t="s">
        <v>37</v>
      </c>
      <c r="B49" s="309"/>
      <c r="C49" s="309"/>
      <c r="D49" s="309"/>
      <c r="E49" s="310"/>
      <c r="F49" s="39">
        <v>166</v>
      </c>
      <c r="G49" s="158"/>
      <c r="H49" s="159"/>
      <c r="I49" s="160">
        <f t="shared" si="0"/>
        <v>0</v>
      </c>
      <c r="J49" s="158"/>
      <c r="K49" s="159"/>
      <c r="L49" s="160">
        <f t="shared" si="1"/>
        <v>0</v>
      </c>
    </row>
    <row r="50" spans="1:12" ht="45" customHeight="1">
      <c r="A50" s="301" t="s">
        <v>489</v>
      </c>
      <c r="B50" s="309"/>
      <c r="C50" s="309"/>
      <c r="D50" s="309"/>
      <c r="E50" s="310"/>
      <c r="F50" s="39">
        <v>167</v>
      </c>
      <c r="G50" s="161">
        <f>SUM(G51:G53)</f>
        <v>-6412230</v>
      </c>
      <c r="H50" s="162">
        <f>SUM(H51:H53)</f>
        <v>0</v>
      </c>
      <c r="I50" s="160">
        <f t="shared" si="0"/>
        <v>-6412230</v>
      </c>
      <c r="J50" s="161">
        <f>SUM(J51:J53)</f>
        <v>1918336</v>
      </c>
      <c r="K50" s="162">
        <f>SUM(K51:K53)</f>
        <v>0</v>
      </c>
      <c r="L50" s="160">
        <f t="shared" si="1"/>
        <v>1918336</v>
      </c>
    </row>
    <row r="51" spans="1:12" ht="12.75">
      <c r="A51" s="308" t="s">
        <v>38</v>
      </c>
      <c r="B51" s="309"/>
      <c r="C51" s="309"/>
      <c r="D51" s="309"/>
      <c r="E51" s="310"/>
      <c r="F51" s="39">
        <v>168</v>
      </c>
      <c r="G51" s="158">
        <v>-6412230</v>
      </c>
      <c r="H51" s="159"/>
      <c r="I51" s="160">
        <f t="shared" si="0"/>
        <v>-6412230</v>
      </c>
      <c r="J51" s="158">
        <v>1918336</v>
      </c>
      <c r="K51" s="159"/>
      <c r="L51" s="160">
        <f t="shared" si="1"/>
        <v>1918336</v>
      </c>
    </row>
    <row r="52" spans="1:12" ht="12.75">
      <c r="A52" s="308" t="s">
        <v>39</v>
      </c>
      <c r="B52" s="309"/>
      <c r="C52" s="309"/>
      <c r="D52" s="309"/>
      <c r="E52" s="310"/>
      <c r="F52" s="39">
        <v>169</v>
      </c>
      <c r="G52" s="158"/>
      <c r="H52" s="159"/>
      <c r="I52" s="160">
        <f t="shared" si="0"/>
        <v>0</v>
      </c>
      <c r="J52" s="158"/>
      <c r="K52" s="159"/>
      <c r="L52" s="160">
        <f t="shared" si="1"/>
        <v>0</v>
      </c>
    </row>
    <row r="53" spans="1:12" ht="12.75">
      <c r="A53" s="308" t="s">
        <v>40</v>
      </c>
      <c r="B53" s="309"/>
      <c r="C53" s="309"/>
      <c r="D53" s="309"/>
      <c r="E53" s="310"/>
      <c r="F53" s="39">
        <v>170</v>
      </c>
      <c r="G53" s="158"/>
      <c r="H53" s="159"/>
      <c r="I53" s="160">
        <f t="shared" si="0"/>
        <v>0</v>
      </c>
      <c r="J53" s="158"/>
      <c r="K53" s="159"/>
      <c r="L53" s="160">
        <f t="shared" si="1"/>
        <v>0</v>
      </c>
    </row>
    <row r="54" spans="1:12" ht="25.5" customHeight="1">
      <c r="A54" s="301" t="s">
        <v>512</v>
      </c>
      <c r="B54" s="309"/>
      <c r="C54" s="309"/>
      <c r="D54" s="309"/>
      <c r="E54" s="310"/>
      <c r="F54" s="39">
        <v>171</v>
      </c>
      <c r="G54" s="161">
        <f>SUM(G55:G56)</f>
        <v>0</v>
      </c>
      <c r="H54" s="162">
        <f>SUM(H55:H56)</f>
        <v>-139190</v>
      </c>
      <c r="I54" s="160">
        <f t="shared" si="0"/>
        <v>-139190</v>
      </c>
      <c r="J54" s="161">
        <f>SUM(J55:J56)</f>
        <v>0</v>
      </c>
      <c r="K54" s="162">
        <f>SUM(K55:K56)</f>
        <v>3614102</v>
      </c>
      <c r="L54" s="160">
        <f t="shared" si="1"/>
        <v>3614102</v>
      </c>
    </row>
    <row r="55" spans="1:12" ht="12.75">
      <c r="A55" s="308" t="s">
        <v>41</v>
      </c>
      <c r="B55" s="309"/>
      <c r="C55" s="309"/>
      <c r="D55" s="309"/>
      <c r="E55" s="310"/>
      <c r="F55" s="39">
        <v>172</v>
      </c>
      <c r="G55" s="158"/>
      <c r="H55" s="159">
        <v>-67107</v>
      </c>
      <c r="I55" s="160">
        <f t="shared" si="0"/>
        <v>-67107</v>
      </c>
      <c r="J55" s="158"/>
      <c r="K55" s="159">
        <v>-390424</v>
      </c>
      <c r="L55" s="160">
        <f t="shared" si="1"/>
        <v>-390424</v>
      </c>
    </row>
    <row r="56" spans="1:12" ht="12.75">
      <c r="A56" s="308" t="s">
        <v>42</v>
      </c>
      <c r="B56" s="309"/>
      <c r="C56" s="309"/>
      <c r="D56" s="309"/>
      <c r="E56" s="310"/>
      <c r="F56" s="39">
        <v>173</v>
      </c>
      <c r="G56" s="158"/>
      <c r="H56" s="159">
        <v>-72083</v>
      </c>
      <c r="I56" s="160">
        <f t="shared" si="0"/>
        <v>-72083</v>
      </c>
      <c r="J56" s="158"/>
      <c r="K56" s="159">
        <v>4004526</v>
      </c>
      <c r="L56" s="160">
        <f t="shared" si="1"/>
        <v>4004526</v>
      </c>
    </row>
    <row r="57" spans="1:12" ht="24.75" customHeight="1">
      <c r="A57" s="301" t="s">
        <v>124</v>
      </c>
      <c r="B57" s="309"/>
      <c r="C57" s="309"/>
      <c r="D57" s="309"/>
      <c r="E57" s="310"/>
      <c r="F57" s="39">
        <v>174</v>
      </c>
      <c r="G57" s="161">
        <f>G58+G62</f>
        <v>-133882004</v>
      </c>
      <c r="H57" s="162">
        <f>H58+H62</f>
        <v>-1085444967</v>
      </c>
      <c r="I57" s="160">
        <f t="shared" si="0"/>
        <v>-1219326971</v>
      </c>
      <c r="J57" s="161">
        <f>J58+J62</f>
        <v>-113880673</v>
      </c>
      <c r="K57" s="162">
        <f>K58+K62</f>
        <v>-1022477203</v>
      </c>
      <c r="L57" s="160">
        <f t="shared" si="1"/>
        <v>-1136357876</v>
      </c>
    </row>
    <row r="58" spans="1:12" ht="12.75">
      <c r="A58" s="308" t="s">
        <v>125</v>
      </c>
      <c r="B58" s="309"/>
      <c r="C58" s="309"/>
      <c r="D58" s="309"/>
      <c r="E58" s="310"/>
      <c r="F58" s="39">
        <v>175</v>
      </c>
      <c r="G58" s="161">
        <f>SUM(G59:G61)</f>
        <v>-54892377</v>
      </c>
      <c r="H58" s="162">
        <f>SUM(H59:H61)</f>
        <v>-340263654</v>
      </c>
      <c r="I58" s="160">
        <f t="shared" si="0"/>
        <v>-395156031</v>
      </c>
      <c r="J58" s="161">
        <f>SUM(J59:J61)</f>
        <v>-40406269</v>
      </c>
      <c r="K58" s="162">
        <f>SUM(K59:K61)</f>
        <v>-303952105</v>
      </c>
      <c r="L58" s="160">
        <f t="shared" si="1"/>
        <v>-344358374</v>
      </c>
    </row>
    <row r="59" spans="1:12" ht="12.75">
      <c r="A59" s="308" t="s">
        <v>43</v>
      </c>
      <c r="B59" s="309"/>
      <c r="C59" s="309"/>
      <c r="D59" s="309"/>
      <c r="E59" s="310"/>
      <c r="F59" s="39">
        <v>176</v>
      </c>
      <c r="G59" s="158">
        <v>-37452531</v>
      </c>
      <c r="H59" s="159">
        <v>-157308431</v>
      </c>
      <c r="I59" s="160">
        <f t="shared" si="0"/>
        <v>-194760962</v>
      </c>
      <c r="J59" s="158">
        <v>-27414311</v>
      </c>
      <c r="K59" s="159">
        <v>-152594619</v>
      </c>
      <c r="L59" s="160">
        <f t="shared" si="1"/>
        <v>-180008930</v>
      </c>
    </row>
    <row r="60" spans="1:12" ht="12.75">
      <c r="A60" s="308" t="s">
        <v>44</v>
      </c>
      <c r="B60" s="309"/>
      <c r="C60" s="309"/>
      <c r="D60" s="309"/>
      <c r="E60" s="310"/>
      <c r="F60" s="39">
        <v>177</v>
      </c>
      <c r="G60" s="158">
        <v>-17439846</v>
      </c>
      <c r="H60" s="159">
        <v>-189948155</v>
      </c>
      <c r="I60" s="160">
        <f t="shared" si="0"/>
        <v>-207388001</v>
      </c>
      <c r="J60" s="158">
        <v>-12991958</v>
      </c>
      <c r="K60" s="159">
        <v>-149729940</v>
      </c>
      <c r="L60" s="160">
        <f t="shared" si="1"/>
        <v>-162721898</v>
      </c>
    </row>
    <row r="61" spans="1:12" ht="12.75">
      <c r="A61" s="308" t="s">
        <v>45</v>
      </c>
      <c r="B61" s="309"/>
      <c r="C61" s="309"/>
      <c r="D61" s="309"/>
      <c r="E61" s="310"/>
      <c r="F61" s="39">
        <v>178</v>
      </c>
      <c r="G61" s="158"/>
      <c r="H61" s="159">
        <v>6992932</v>
      </c>
      <c r="I61" s="160">
        <f t="shared" si="0"/>
        <v>6992932</v>
      </c>
      <c r="J61" s="158"/>
      <c r="K61" s="159">
        <v>-1627546</v>
      </c>
      <c r="L61" s="160">
        <f t="shared" si="1"/>
        <v>-1627546</v>
      </c>
    </row>
    <row r="62" spans="1:12" ht="15" customHeight="1">
      <c r="A62" s="308" t="s">
        <v>126</v>
      </c>
      <c r="B62" s="309"/>
      <c r="C62" s="309"/>
      <c r="D62" s="309"/>
      <c r="E62" s="310"/>
      <c r="F62" s="39">
        <v>179</v>
      </c>
      <c r="G62" s="161">
        <f>SUM(G63:G65)</f>
        <v>-78989627</v>
      </c>
      <c r="H62" s="162">
        <f>SUM(H63:H65)</f>
        <v>-745181313</v>
      </c>
      <c r="I62" s="160">
        <f t="shared" si="0"/>
        <v>-824170940</v>
      </c>
      <c r="J62" s="161">
        <f>SUM(J63:J65)</f>
        <v>-73474404</v>
      </c>
      <c r="K62" s="162">
        <f>SUM(K63:K65)</f>
        <v>-718525098</v>
      </c>
      <c r="L62" s="160">
        <f t="shared" si="1"/>
        <v>-791999502</v>
      </c>
    </row>
    <row r="63" spans="1:12" ht="12.75">
      <c r="A63" s="308" t="s">
        <v>46</v>
      </c>
      <c r="B63" s="309"/>
      <c r="C63" s="309"/>
      <c r="D63" s="309"/>
      <c r="E63" s="310"/>
      <c r="F63" s="39">
        <v>180</v>
      </c>
      <c r="G63" s="158">
        <v>-2496358</v>
      </c>
      <c r="H63" s="159">
        <v>-51627762</v>
      </c>
      <c r="I63" s="160">
        <f t="shared" si="0"/>
        <v>-54124120</v>
      </c>
      <c r="J63" s="158">
        <v>-2069428</v>
      </c>
      <c r="K63" s="159">
        <v>-55150513</v>
      </c>
      <c r="L63" s="160">
        <f t="shared" si="1"/>
        <v>-57219941</v>
      </c>
    </row>
    <row r="64" spans="1:12" ht="12.75">
      <c r="A64" s="308" t="s">
        <v>61</v>
      </c>
      <c r="B64" s="309"/>
      <c r="C64" s="309"/>
      <c r="D64" s="309"/>
      <c r="E64" s="310"/>
      <c r="F64" s="39">
        <v>181</v>
      </c>
      <c r="G64" s="158">
        <v>-47144393</v>
      </c>
      <c r="H64" s="159">
        <v>-414353099</v>
      </c>
      <c r="I64" s="160">
        <f t="shared" si="0"/>
        <v>-461497492</v>
      </c>
      <c r="J64" s="158">
        <v>-42779247</v>
      </c>
      <c r="K64" s="159">
        <v>-385889195</v>
      </c>
      <c r="L64" s="160">
        <f t="shared" si="1"/>
        <v>-428668442</v>
      </c>
    </row>
    <row r="65" spans="1:12" ht="12.75">
      <c r="A65" s="308" t="s">
        <v>62</v>
      </c>
      <c r="B65" s="309"/>
      <c r="C65" s="309"/>
      <c r="D65" s="309"/>
      <c r="E65" s="310"/>
      <c r="F65" s="39">
        <v>182</v>
      </c>
      <c r="G65" s="158">
        <v>-29348876</v>
      </c>
      <c r="H65" s="159">
        <v>-279200452</v>
      </c>
      <c r="I65" s="160">
        <f t="shared" si="0"/>
        <v>-308549328</v>
      </c>
      <c r="J65" s="158">
        <v>-28625729</v>
      </c>
      <c r="K65" s="159">
        <v>-277485390</v>
      </c>
      <c r="L65" s="160">
        <f t="shared" si="1"/>
        <v>-306111119</v>
      </c>
    </row>
    <row r="66" spans="1:12" ht="12.75">
      <c r="A66" s="301" t="s">
        <v>127</v>
      </c>
      <c r="B66" s="309"/>
      <c r="C66" s="309"/>
      <c r="D66" s="309"/>
      <c r="E66" s="310"/>
      <c r="F66" s="39">
        <v>183</v>
      </c>
      <c r="G66" s="161">
        <f>SUM(G67:G73)</f>
        <v>-18121025</v>
      </c>
      <c r="H66" s="162">
        <f>SUM(H67:H73)</f>
        <v>-75076675</v>
      </c>
      <c r="I66" s="160">
        <f t="shared" si="0"/>
        <v>-93197700</v>
      </c>
      <c r="J66" s="161">
        <f>SUM(J67:J73)</f>
        <v>-33810143</v>
      </c>
      <c r="K66" s="162">
        <f>SUM(K67:K73)</f>
        <v>-142231822</v>
      </c>
      <c r="L66" s="160">
        <f t="shared" si="1"/>
        <v>-176041965</v>
      </c>
    </row>
    <row r="67" spans="1:12" ht="24.75" customHeight="1">
      <c r="A67" s="308" t="s">
        <v>490</v>
      </c>
      <c r="B67" s="309"/>
      <c r="C67" s="309"/>
      <c r="D67" s="309"/>
      <c r="E67" s="310"/>
      <c r="F67" s="39">
        <v>184</v>
      </c>
      <c r="G67" s="158"/>
      <c r="H67" s="159">
        <v>-1764411</v>
      </c>
      <c r="I67" s="160">
        <f t="shared" si="0"/>
        <v>-1764411</v>
      </c>
      <c r="J67" s="158"/>
      <c r="K67" s="159">
        <v>-1271102</v>
      </c>
      <c r="L67" s="160">
        <f t="shared" si="1"/>
        <v>-1271102</v>
      </c>
    </row>
    <row r="68" spans="1:12" ht="12.75">
      <c r="A68" s="308" t="s">
        <v>63</v>
      </c>
      <c r="B68" s="309"/>
      <c r="C68" s="309"/>
      <c r="D68" s="309"/>
      <c r="E68" s="310"/>
      <c r="F68" s="39">
        <v>185</v>
      </c>
      <c r="G68" s="158">
        <v>-6</v>
      </c>
      <c r="H68" s="159">
        <v>-959813</v>
      </c>
      <c r="I68" s="160">
        <f t="shared" si="0"/>
        <v>-959819</v>
      </c>
      <c r="J68" s="158">
        <v>-16051</v>
      </c>
      <c r="K68" s="159">
        <v>-476808</v>
      </c>
      <c r="L68" s="160">
        <f t="shared" si="1"/>
        <v>-492859</v>
      </c>
    </row>
    <row r="69" spans="1:12" ht="12.75">
      <c r="A69" s="308" t="s">
        <v>241</v>
      </c>
      <c r="B69" s="309"/>
      <c r="C69" s="309"/>
      <c r="D69" s="309"/>
      <c r="E69" s="310"/>
      <c r="F69" s="39">
        <v>186</v>
      </c>
      <c r="G69" s="158"/>
      <c r="H69" s="159"/>
      <c r="I69" s="160">
        <f t="shared" si="0"/>
        <v>0</v>
      </c>
      <c r="J69" s="158">
        <v>-16717359</v>
      </c>
      <c r="K69" s="159">
        <v>-20330656</v>
      </c>
      <c r="L69" s="160">
        <f t="shared" si="1"/>
        <v>-37048015</v>
      </c>
    </row>
    <row r="70" spans="1:12" ht="15.75" customHeight="1">
      <c r="A70" s="308" t="s">
        <v>301</v>
      </c>
      <c r="B70" s="309"/>
      <c r="C70" s="309"/>
      <c r="D70" s="309"/>
      <c r="E70" s="310"/>
      <c r="F70" s="39">
        <v>187</v>
      </c>
      <c r="G70" s="158">
        <v>-12209610</v>
      </c>
      <c r="H70" s="159">
        <v>-6961642</v>
      </c>
      <c r="I70" s="160">
        <f t="shared" si="0"/>
        <v>-19171252</v>
      </c>
      <c r="J70" s="158">
        <v>-13739085</v>
      </c>
      <c r="K70" s="159">
        <v>-38910657</v>
      </c>
      <c r="L70" s="160">
        <f t="shared" si="1"/>
        <v>-52649742</v>
      </c>
    </row>
    <row r="71" spans="1:12" ht="15.75" customHeight="1">
      <c r="A71" s="308" t="s">
        <v>302</v>
      </c>
      <c r="B71" s="309"/>
      <c r="C71" s="309"/>
      <c r="D71" s="309"/>
      <c r="E71" s="310"/>
      <c r="F71" s="39">
        <v>188</v>
      </c>
      <c r="G71" s="158">
        <v>-1221836</v>
      </c>
      <c r="H71" s="159">
        <v>-14838868</v>
      </c>
      <c r="I71" s="160">
        <f t="shared" si="0"/>
        <v>-16060704</v>
      </c>
      <c r="J71" s="158">
        <v>-726384</v>
      </c>
      <c r="K71" s="159">
        <v>-111231</v>
      </c>
      <c r="L71" s="160">
        <f t="shared" si="1"/>
        <v>-837615</v>
      </c>
    </row>
    <row r="72" spans="1:12" ht="12.75">
      <c r="A72" s="308" t="s">
        <v>304</v>
      </c>
      <c r="B72" s="309"/>
      <c r="C72" s="309"/>
      <c r="D72" s="309"/>
      <c r="E72" s="310"/>
      <c r="F72" s="39">
        <v>189</v>
      </c>
      <c r="G72" s="158">
        <v>-3327999</v>
      </c>
      <c r="H72" s="159">
        <v>-424063</v>
      </c>
      <c r="I72" s="160">
        <f aca="true" t="shared" si="2" ref="I72:I99">G72+H72</f>
        <v>-3752062</v>
      </c>
      <c r="J72" s="158"/>
      <c r="K72" s="159"/>
      <c r="L72" s="160">
        <f aca="true" t="shared" si="3" ref="L72:L99">J72+K72</f>
        <v>0</v>
      </c>
    </row>
    <row r="73" spans="1:12" ht="12.75">
      <c r="A73" s="308" t="s">
        <v>303</v>
      </c>
      <c r="B73" s="309"/>
      <c r="C73" s="309"/>
      <c r="D73" s="309"/>
      <c r="E73" s="310"/>
      <c r="F73" s="39">
        <v>190</v>
      </c>
      <c r="G73" s="158">
        <v>-1361574</v>
      </c>
      <c r="H73" s="159">
        <v>-50127878</v>
      </c>
      <c r="I73" s="160">
        <f t="shared" si="2"/>
        <v>-51489452</v>
      </c>
      <c r="J73" s="158">
        <v>-2611264</v>
      </c>
      <c r="K73" s="159">
        <v>-81131368</v>
      </c>
      <c r="L73" s="160">
        <f t="shared" si="3"/>
        <v>-83742632</v>
      </c>
    </row>
    <row r="74" spans="1:12" ht="24.75" customHeight="1">
      <c r="A74" s="301" t="s">
        <v>501</v>
      </c>
      <c r="B74" s="309"/>
      <c r="C74" s="309"/>
      <c r="D74" s="309"/>
      <c r="E74" s="310"/>
      <c r="F74" s="39">
        <v>191</v>
      </c>
      <c r="G74" s="161">
        <f>SUM(G75:G76)</f>
        <v>-2813233</v>
      </c>
      <c r="H74" s="162">
        <f>SUM(H75:H76)</f>
        <v>-112916394</v>
      </c>
      <c r="I74" s="160">
        <f t="shared" si="2"/>
        <v>-115729627</v>
      </c>
      <c r="J74" s="161">
        <f>SUM(J75:J76)</f>
        <v>-305749</v>
      </c>
      <c r="K74" s="162">
        <f>SUM(K75:K76)</f>
        <v>-82178583</v>
      </c>
      <c r="L74" s="160">
        <f t="shared" si="3"/>
        <v>-82484332</v>
      </c>
    </row>
    <row r="75" spans="1:12" ht="12.75">
      <c r="A75" s="308" t="s">
        <v>64</v>
      </c>
      <c r="B75" s="309"/>
      <c r="C75" s="309"/>
      <c r="D75" s="309"/>
      <c r="E75" s="310"/>
      <c r="F75" s="39">
        <v>192</v>
      </c>
      <c r="G75" s="158"/>
      <c r="H75" s="159">
        <v>-3044321</v>
      </c>
      <c r="I75" s="160">
        <f t="shared" si="2"/>
        <v>-3044321</v>
      </c>
      <c r="J75" s="158"/>
      <c r="K75" s="159">
        <v>-3271962</v>
      </c>
      <c r="L75" s="160">
        <f t="shared" si="3"/>
        <v>-3271962</v>
      </c>
    </row>
    <row r="76" spans="1:12" ht="12.75">
      <c r="A76" s="308" t="s">
        <v>65</v>
      </c>
      <c r="B76" s="309"/>
      <c r="C76" s="309"/>
      <c r="D76" s="309"/>
      <c r="E76" s="310"/>
      <c r="F76" s="39">
        <v>193</v>
      </c>
      <c r="G76" s="158">
        <v>-2813233</v>
      </c>
      <c r="H76" s="159">
        <v>-109872073</v>
      </c>
      <c r="I76" s="160">
        <f t="shared" si="2"/>
        <v>-112685306</v>
      </c>
      <c r="J76" s="158">
        <v>-305749</v>
      </c>
      <c r="K76" s="159">
        <v>-78906621</v>
      </c>
      <c r="L76" s="160">
        <f t="shared" si="3"/>
        <v>-79212370</v>
      </c>
    </row>
    <row r="77" spans="1:12" ht="12.75">
      <c r="A77" s="301" t="s">
        <v>74</v>
      </c>
      <c r="B77" s="309"/>
      <c r="C77" s="309"/>
      <c r="D77" s="309"/>
      <c r="E77" s="310"/>
      <c r="F77" s="39">
        <v>194</v>
      </c>
      <c r="G77" s="158">
        <v>-151935</v>
      </c>
      <c r="H77" s="159">
        <v>-257697926</v>
      </c>
      <c r="I77" s="160">
        <f t="shared" si="2"/>
        <v>-257849861</v>
      </c>
      <c r="J77" s="158">
        <v>-60845</v>
      </c>
      <c r="K77" s="159">
        <v>-210100989</v>
      </c>
      <c r="L77" s="160">
        <f t="shared" si="3"/>
        <v>-210161834</v>
      </c>
    </row>
    <row r="78" spans="1:12" ht="48" customHeight="1">
      <c r="A78" s="301" t="s">
        <v>449</v>
      </c>
      <c r="B78" s="309"/>
      <c r="C78" s="309"/>
      <c r="D78" s="309"/>
      <c r="E78" s="310"/>
      <c r="F78" s="39">
        <v>195</v>
      </c>
      <c r="G78" s="161">
        <f>G7+G16+G30+G31+G32+G33+G42+G50+G54+G57+G66+G74+G77</f>
        <v>6176136</v>
      </c>
      <c r="H78" s="162">
        <f>H7+H16+H30+H31+H32+H33+H42+H50+H54+H57+H66+H74+H77</f>
        <v>192304970</v>
      </c>
      <c r="I78" s="160">
        <f t="shared" si="2"/>
        <v>198481106</v>
      </c>
      <c r="J78" s="161">
        <f>J7+J16+J30+J31+J32+J33+J42+J50+J54+J57+J66+J74+J77</f>
        <v>8288559</v>
      </c>
      <c r="K78" s="162">
        <f>K7+K16+K30+K31+K32+K33+K42+K50+K54+K57+K66+K74+K77</f>
        <v>110761062</v>
      </c>
      <c r="L78" s="160">
        <f t="shared" si="3"/>
        <v>119049621</v>
      </c>
    </row>
    <row r="79" spans="1:12" ht="12.75">
      <c r="A79" s="301" t="s">
        <v>128</v>
      </c>
      <c r="B79" s="309"/>
      <c r="C79" s="309"/>
      <c r="D79" s="309"/>
      <c r="E79" s="310"/>
      <c r="F79" s="39">
        <v>196</v>
      </c>
      <c r="G79" s="161">
        <f>SUM(G80:G81)</f>
        <v>-69425</v>
      </c>
      <c r="H79" s="162">
        <f>SUM(H80:H81)</f>
        <v>-42797667</v>
      </c>
      <c r="I79" s="160">
        <f t="shared" si="2"/>
        <v>-42867092</v>
      </c>
      <c r="J79" s="161">
        <f>SUM(J80:J81)</f>
        <v>-1051194</v>
      </c>
      <c r="K79" s="162">
        <f>SUM(K80:K81)</f>
        <v>-29699441</v>
      </c>
      <c r="L79" s="160">
        <f t="shared" si="3"/>
        <v>-30750635</v>
      </c>
    </row>
    <row r="80" spans="1:12" ht="12.75">
      <c r="A80" s="308" t="s">
        <v>66</v>
      </c>
      <c r="B80" s="309"/>
      <c r="C80" s="309"/>
      <c r="D80" s="309"/>
      <c r="E80" s="310"/>
      <c r="F80" s="39">
        <v>197</v>
      </c>
      <c r="G80" s="158">
        <v>-69425</v>
      </c>
      <c r="H80" s="159">
        <v>-42797667</v>
      </c>
      <c r="I80" s="160">
        <f t="shared" si="2"/>
        <v>-42867092</v>
      </c>
      <c r="J80" s="158">
        <v>-1051194</v>
      </c>
      <c r="K80" s="159">
        <v>-29699441</v>
      </c>
      <c r="L80" s="160">
        <f t="shared" si="3"/>
        <v>-30750635</v>
      </c>
    </row>
    <row r="81" spans="1:12" ht="12.75">
      <c r="A81" s="308" t="s">
        <v>67</v>
      </c>
      <c r="B81" s="309"/>
      <c r="C81" s="309"/>
      <c r="D81" s="309"/>
      <c r="E81" s="310"/>
      <c r="F81" s="39">
        <v>198</v>
      </c>
      <c r="G81" s="158"/>
      <c r="H81" s="159"/>
      <c r="I81" s="160">
        <f t="shared" si="2"/>
        <v>0</v>
      </c>
      <c r="J81" s="158"/>
      <c r="K81" s="159"/>
      <c r="L81" s="160">
        <f t="shared" si="3"/>
        <v>0</v>
      </c>
    </row>
    <row r="82" spans="1:12" ht="24.75" customHeight="1">
      <c r="A82" s="301" t="s">
        <v>500</v>
      </c>
      <c r="B82" s="309"/>
      <c r="C82" s="309"/>
      <c r="D82" s="309"/>
      <c r="E82" s="310"/>
      <c r="F82" s="39">
        <v>199</v>
      </c>
      <c r="G82" s="161">
        <f>G78+G79</f>
        <v>6106711</v>
      </c>
      <c r="H82" s="162">
        <f>H78+H79</f>
        <v>149507303</v>
      </c>
      <c r="I82" s="160">
        <f t="shared" si="2"/>
        <v>155614014</v>
      </c>
      <c r="J82" s="161">
        <f>J78+J79</f>
        <v>7237365</v>
      </c>
      <c r="K82" s="162">
        <f>K78+K79</f>
        <v>81061621</v>
      </c>
      <c r="L82" s="160">
        <f>J82+K82</f>
        <v>88298986</v>
      </c>
    </row>
    <row r="83" spans="1:12" ht="12.75">
      <c r="A83" s="301" t="s">
        <v>305</v>
      </c>
      <c r="B83" s="302"/>
      <c r="C83" s="302"/>
      <c r="D83" s="302"/>
      <c r="E83" s="303"/>
      <c r="F83" s="39">
        <v>200</v>
      </c>
      <c r="G83" s="158">
        <v>5855788</v>
      </c>
      <c r="H83" s="159">
        <v>146648214</v>
      </c>
      <c r="I83" s="160">
        <f t="shared" si="2"/>
        <v>152504002</v>
      </c>
      <c r="J83" s="158">
        <v>6607740</v>
      </c>
      <c r="K83" s="159">
        <v>78342027</v>
      </c>
      <c r="L83" s="160">
        <f t="shared" si="3"/>
        <v>84949767</v>
      </c>
    </row>
    <row r="84" spans="1:12" ht="12.75">
      <c r="A84" s="301" t="s">
        <v>306</v>
      </c>
      <c r="B84" s="302"/>
      <c r="C84" s="302"/>
      <c r="D84" s="302"/>
      <c r="E84" s="303"/>
      <c r="F84" s="39">
        <v>201</v>
      </c>
      <c r="G84" s="158">
        <v>250923</v>
      </c>
      <c r="H84" s="159">
        <v>2859089</v>
      </c>
      <c r="I84" s="160">
        <f t="shared" si="2"/>
        <v>3110012</v>
      </c>
      <c r="J84" s="158">
        <v>629625</v>
      </c>
      <c r="K84" s="159">
        <v>2719594</v>
      </c>
      <c r="L84" s="160">
        <f t="shared" si="3"/>
        <v>3349219</v>
      </c>
    </row>
    <row r="85" spans="1:12" ht="12.75">
      <c r="A85" s="289" t="s">
        <v>311</v>
      </c>
      <c r="B85" s="290"/>
      <c r="C85" s="290"/>
      <c r="D85" s="290"/>
      <c r="E85" s="290"/>
      <c r="F85" s="39">
        <v>202</v>
      </c>
      <c r="G85" s="163">
        <f>G7+G16+G30+G31+G32</f>
        <v>516372703</v>
      </c>
      <c r="H85" s="194">
        <f>H7+H16+H30+H31+H32</f>
        <v>3525730843</v>
      </c>
      <c r="I85" s="165">
        <f t="shared" si="2"/>
        <v>4042103546</v>
      </c>
      <c r="J85" s="163">
        <v>520864123</v>
      </c>
      <c r="K85" s="164">
        <v>3127688636</v>
      </c>
      <c r="L85" s="165">
        <f t="shared" si="3"/>
        <v>3648552759</v>
      </c>
    </row>
    <row r="86" spans="1:12" ht="12.75">
      <c r="A86" s="289" t="s">
        <v>312</v>
      </c>
      <c r="B86" s="290"/>
      <c r="C86" s="290"/>
      <c r="D86" s="290"/>
      <c r="E86" s="290"/>
      <c r="F86" s="39">
        <v>203</v>
      </c>
      <c r="G86" s="163">
        <f>G33+G42+G50+G57+G66+G74+G77+G80</f>
        <v>-510265992</v>
      </c>
      <c r="H86" s="194">
        <f>H33+H42+H50+H54+H57+H66+H74+H77+H80</f>
        <v>-3376223540</v>
      </c>
      <c r="I86" s="165">
        <f t="shared" si="2"/>
        <v>-3886489532</v>
      </c>
      <c r="J86" s="190">
        <f>J33+J42+J50+J57+J66+J74+J77+J80</f>
        <v>-513626758</v>
      </c>
      <c r="K86" s="164">
        <f>K33+K42+K50+K54+K57+K66+K74+K77+K80</f>
        <v>-3046627015</v>
      </c>
      <c r="L86" s="165">
        <f t="shared" si="3"/>
        <v>-3560253773</v>
      </c>
    </row>
    <row r="87" spans="1:12" ht="12.75">
      <c r="A87" s="289" t="s">
        <v>243</v>
      </c>
      <c r="B87" s="287"/>
      <c r="C87" s="287"/>
      <c r="D87" s="287"/>
      <c r="E87" s="287"/>
      <c r="F87" s="39">
        <v>204</v>
      </c>
      <c r="G87" s="161">
        <f>SUM(G88:G94)-G95</f>
        <v>32994831</v>
      </c>
      <c r="H87" s="182">
        <f>SUM(H88:H94)-H95</f>
        <v>329368535</v>
      </c>
      <c r="I87" s="160">
        <f t="shared" si="2"/>
        <v>362363366</v>
      </c>
      <c r="J87" s="161">
        <f>SUM(J88:J94)-J95</f>
        <v>16309458</v>
      </c>
      <c r="K87" s="193">
        <f>SUM(K88:K94)-K95</f>
        <v>64383814</v>
      </c>
      <c r="L87" s="160">
        <f t="shared" si="3"/>
        <v>80693272</v>
      </c>
    </row>
    <row r="88" spans="1:12" ht="25.5" customHeight="1">
      <c r="A88" s="286" t="s">
        <v>491</v>
      </c>
      <c r="B88" s="287"/>
      <c r="C88" s="287"/>
      <c r="D88" s="287"/>
      <c r="E88" s="287"/>
      <c r="F88" s="39">
        <v>205</v>
      </c>
      <c r="G88" s="163"/>
      <c r="H88" s="194"/>
      <c r="I88" s="160">
        <f t="shared" si="2"/>
        <v>0</v>
      </c>
      <c r="J88" s="163"/>
      <c r="K88" s="164"/>
      <c r="L88" s="160">
        <f t="shared" si="3"/>
        <v>0</v>
      </c>
    </row>
    <row r="89" spans="1:12" ht="23.25" customHeight="1">
      <c r="A89" s="286" t="s">
        <v>492</v>
      </c>
      <c r="B89" s="287"/>
      <c r="C89" s="287"/>
      <c r="D89" s="287"/>
      <c r="E89" s="287"/>
      <c r="F89" s="39">
        <v>206</v>
      </c>
      <c r="G89" s="163">
        <v>32994831</v>
      </c>
      <c r="H89" s="164">
        <v>39146365</v>
      </c>
      <c r="I89" s="160">
        <f t="shared" si="2"/>
        <v>72141196</v>
      </c>
      <c r="J89" s="163">
        <v>16309458</v>
      </c>
      <c r="K89" s="164">
        <v>62123524</v>
      </c>
      <c r="L89" s="160">
        <f t="shared" si="3"/>
        <v>78432982</v>
      </c>
    </row>
    <row r="90" spans="1:12" ht="23.25" customHeight="1">
      <c r="A90" s="286" t="s">
        <v>493</v>
      </c>
      <c r="B90" s="287"/>
      <c r="C90" s="287"/>
      <c r="D90" s="287"/>
      <c r="E90" s="287"/>
      <c r="F90" s="39">
        <v>207</v>
      </c>
      <c r="G90" s="163"/>
      <c r="H90" s="164">
        <v>287035776</v>
      </c>
      <c r="I90" s="160">
        <f t="shared" si="2"/>
        <v>287035776</v>
      </c>
      <c r="J90" s="163"/>
      <c r="K90" s="164">
        <v>2112091</v>
      </c>
      <c r="L90" s="160">
        <f t="shared" si="3"/>
        <v>2112091</v>
      </c>
    </row>
    <row r="91" spans="1:12" ht="23.25" customHeight="1">
      <c r="A91" s="286" t="s">
        <v>494</v>
      </c>
      <c r="B91" s="287"/>
      <c r="C91" s="287"/>
      <c r="D91" s="287"/>
      <c r="E91" s="287"/>
      <c r="F91" s="39">
        <v>208</v>
      </c>
      <c r="G91" s="163"/>
      <c r="H91" s="164">
        <v>3186394</v>
      </c>
      <c r="I91" s="160">
        <f t="shared" si="2"/>
        <v>3186394</v>
      </c>
      <c r="J91" s="163"/>
      <c r="K91" s="164">
        <v>148199</v>
      </c>
      <c r="L91" s="160">
        <f t="shared" si="3"/>
        <v>148199</v>
      </c>
    </row>
    <row r="92" spans="1:12" ht="12.75">
      <c r="A92" s="286" t="s">
        <v>313</v>
      </c>
      <c r="B92" s="287"/>
      <c r="C92" s="287"/>
      <c r="D92" s="287"/>
      <c r="E92" s="287"/>
      <c r="F92" s="39">
        <v>209</v>
      </c>
      <c r="G92" s="163"/>
      <c r="H92" s="164"/>
      <c r="I92" s="160">
        <f t="shared" si="2"/>
        <v>0</v>
      </c>
      <c r="J92" s="163"/>
      <c r="K92" s="164"/>
      <c r="L92" s="160">
        <f t="shared" si="3"/>
        <v>0</v>
      </c>
    </row>
    <row r="93" spans="1:12" ht="22.5" customHeight="1">
      <c r="A93" s="286" t="s">
        <v>314</v>
      </c>
      <c r="B93" s="287"/>
      <c r="C93" s="287"/>
      <c r="D93" s="287"/>
      <c r="E93" s="287"/>
      <c r="F93" s="39">
        <v>210</v>
      </c>
      <c r="G93" s="163"/>
      <c r="H93" s="164"/>
      <c r="I93" s="160">
        <f t="shared" si="2"/>
        <v>0</v>
      </c>
      <c r="J93" s="163"/>
      <c r="K93" s="164"/>
      <c r="L93" s="160">
        <f t="shared" si="3"/>
        <v>0</v>
      </c>
    </row>
    <row r="94" spans="1:12" ht="12.75">
      <c r="A94" s="286" t="s">
        <v>315</v>
      </c>
      <c r="B94" s="287"/>
      <c r="C94" s="287"/>
      <c r="D94" s="287"/>
      <c r="E94" s="287"/>
      <c r="F94" s="39">
        <v>211</v>
      </c>
      <c r="G94" s="163"/>
      <c r="H94" s="164"/>
      <c r="I94" s="160">
        <f t="shared" si="2"/>
        <v>0</v>
      </c>
      <c r="J94" s="163"/>
      <c r="K94" s="164"/>
      <c r="L94" s="160">
        <f t="shared" si="3"/>
        <v>0</v>
      </c>
    </row>
    <row r="95" spans="1:12" ht="12.75">
      <c r="A95" s="286" t="s">
        <v>316</v>
      </c>
      <c r="B95" s="287"/>
      <c r="C95" s="287"/>
      <c r="D95" s="287"/>
      <c r="E95" s="287"/>
      <c r="F95" s="39">
        <v>212</v>
      </c>
      <c r="G95" s="163"/>
      <c r="H95" s="164"/>
      <c r="I95" s="160">
        <f t="shared" si="2"/>
        <v>0</v>
      </c>
      <c r="J95" s="163"/>
      <c r="K95" s="164"/>
      <c r="L95" s="160">
        <f t="shared" si="3"/>
        <v>0</v>
      </c>
    </row>
    <row r="96" spans="1:12" ht="12.75">
      <c r="A96" s="289" t="s">
        <v>242</v>
      </c>
      <c r="B96" s="287"/>
      <c r="C96" s="287"/>
      <c r="D96" s="287"/>
      <c r="E96" s="287"/>
      <c r="F96" s="39">
        <v>213</v>
      </c>
      <c r="G96" s="161">
        <f>G82+G87</f>
        <v>39101542</v>
      </c>
      <c r="H96" s="162">
        <f>H82+H87</f>
        <v>478875838</v>
      </c>
      <c r="I96" s="160">
        <f t="shared" si="2"/>
        <v>517977380</v>
      </c>
      <c r="J96" s="161">
        <f>J82+J87</f>
        <v>23546823</v>
      </c>
      <c r="K96" s="162">
        <f>K82+K87</f>
        <v>145445435</v>
      </c>
      <c r="L96" s="160">
        <f t="shared" si="3"/>
        <v>168992258</v>
      </c>
    </row>
    <row r="97" spans="1:12" ht="12.75">
      <c r="A97" s="301" t="s">
        <v>305</v>
      </c>
      <c r="B97" s="302"/>
      <c r="C97" s="302"/>
      <c r="D97" s="302"/>
      <c r="E97" s="303"/>
      <c r="F97" s="39">
        <v>214</v>
      </c>
      <c r="G97" s="158">
        <v>38850619</v>
      </c>
      <c r="H97" s="159">
        <v>475627518</v>
      </c>
      <c r="I97" s="160">
        <f t="shared" si="2"/>
        <v>514478137</v>
      </c>
      <c r="J97" s="158">
        <v>22917197</v>
      </c>
      <c r="K97" s="159">
        <v>141927305</v>
      </c>
      <c r="L97" s="160">
        <f t="shared" si="3"/>
        <v>164844502</v>
      </c>
    </row>
    <row r="98" spans="1:12" ht="12.75">
      <c r="A98" s="301" t="s">
        <v>306</v>
      </c>
      <c r="B98" s="302"/>
      <c r="C98" s="302"/>
      <c r="D98" s="302"/>
      <c r="E98" s="303"/>
      <c r="F98" s="39">
        <v>215</v>
      </c>
      <c r="G98" s="158">
        <v>250923</v>
      </c>
      <c r="H98" s="159">
        <v>3248319</v>
      </c>
      <c r="I98" s="160">
        <f t="shared" si="2"/>
        <v>3499242</v>
      </c>
      <c r="J98" s="158">
        <v>629625</v>
      </c>
      <c r="K98" s="159">
        <v>3518131</v>
      </c>
      <c r="L98" s="160">
        <f t="shared" si="3"/>
        <v>4147756</v>
      </c>
    </row>
    <row r="99" spans="1:12" ht="12.75">
      <c r="A99" s="291" t="s">
        <v>348</v>
      </c>
      <c r="B99" s="293"/>
      <c r="C99" s="293"/>
      <c r="D99" s="293"/>
      <c r="E99" s="293"/>
      <c r="F99" s="40">
        <v>216</v>
      </c>
      <c r="G99" s="166">
        <v>0</v>
      </c>
      <c r="H99" s="167">
        <v>0</v>
      </c>
      <c r="I99" s="168">
        <f t="shared" si="2"/>
        <v>0</v>
      </c>
      <c r="J99" s="166">
        <v>0</v>
      </c>
      <c r="K99" s="167">
        <v>0</v>
      </c>
      <c r="L99" s="168">
        <f t="shared" si="3"/>
        <v>0</v>
      </c>
    </row>
    <row r="100" spans="1:12" ht="12.75">
      <c r="A100" s="319" t="s">
        <v>244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</row>
    <row r="102" spans="7:12" ht="12.75">
      <c r="G102" s="191"/>
      <c r="H102" s="191"/>
      <c r="I102" s="191"/>
      <c r="J102" s="191"/>
      <c r="K102" s="191"/>
      <c r="L102" s="191"/>
    </row>
    <row r="103" spans="7:12" ht="12.75">
      <c r="G103" s="192"/>
      <c r="H103" s="192"/>
      <c r="I103" s="192"/>
      <c r="J103" s="192"/>
      <c r="K103" s="192"/>
      <c r="L103" s="192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2">
    <dataValidation allowBlank="1" sqref="K1:K54 L1:IV65536 K57:K65536 A1:J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ignoredErrors>
    <ignoredError sqref="I7 I16 I25:I38 I42:I58 I62:I73 I78:I84 I96 I87:I88" formula="1"/>
    <ignoredError sqref="G18:H18 G24:H24 J18:K18 J24:K24 G74:H74 J74:K74" formulaRange="1"/>
    <ignoredError sqref="I18 I24 I74 I85" formula="1" formulaRange="1"/>
    <ignoredError sqref="G86:H86 G85:H85 J85:K85 I86:K86" unlockedFormula="1"/>
    <ignoredError sqref="I85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A3" sqref="A3:K62"/>
    </sheetView>
  </sheetViews>
  <sheetFormatPr defaultColWidth="9.140625" defaultRowHeight="12.75"/>
  <cols>
    <col min="1" max="16384" width="9.140625" style="75" customWidth="1"/>
  </cols>
  <sheetData>
    <row r="1" spans="1:10" ht="12.75">
      <c r="A1" s="323" t="s">
        <v>245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2.75">
      <c r="A2" s="326" t="s">
        <v>485</v>
      </c>
      <c r="B2" s="327"/>
      <c r="C2" s="327"/>
      <c r="D2" s="327"/>
      <c r="E2" s="327"/>
      <c r="F2" s="327"/>
      <c r="G2" s="327"/>
      <c r="H2" s="327"/>
      <c r="I2" s="327"/>
      <c r="J2" s="325"/>
    </row>
    <row r="3" spans="1:11" ht="12.75">
      <c r="A3" s="183"/>
      <c r="B3" s="187"/>
      <c r="C3" s="187"/>
      <c r="D3" s="339"/>
      <c r="E3" s="339"/>
      <c r="F3" s="187"/>
      <c r="G3" s="187"/>
      <c r="H3" s="187"/>
      <c r="I3" s="187"/>
      <c r="J3" s="188"/>
      <c r="K3" s="189" t="s">
        <v>73</v>
      </c>
    </row>
    <row r="4" spans="1:11" ht="45.75" thickBot="1">
      <c r="A4" s="328" t="s">
        <v>18</v>
      </c>
      <c r="B4" s="328"/>
      <c r="C4" s="328"/>
      <c r="D4" s="328"/>
      <c r="E4" s="328"/>
      <c r="F4" s="328"/>
      <c r="G4" s="328"/>
      <c r="H4" s="328"/>
      <c r="I4" s="76" t="s">
        <v>77</v>
      </c>
      <c r="J4" s="77" t="s">
        <v>19</v>
      </c>
      <c r="K4" s="77" t="s">
        <v>20</v>
      </c>
    </row>
    <row r="5" spans="1:11" ht="12.75" customHeight="1">
      <c r="A5" s="329">
        <v>1</v>
      </c>
      <c r="B5" s="329"/>
      <c r="C5" s="329"/>
      <c r="D5" s="329"/>
      <c r="E5" s="329"/>
      <c r="F5" s="329"/>
      <c r="G5" s="329"/>
      <c r="H5" s="329"/>
      <c r="I5" s="78">
        <v>2</v>
      </c>
      <c r="J5" s="79" t="s">
        <v>75</v>
      </c>
      <c r="K5" s="79" t="s">
        <v>76</v>
      </c>
    </row>
    <row r="6" spans="1:11" ht="12.75">
      <c r="A6" s="330" t="s">
        <v>247</v>
      </c>
      <c r="B6" s="331"/>
      <c r="C6" s="331"/>
      <c r="D6" s="331"/>
      <c r="E6" s="331"/>
      <c r="F6" s="331"/>
      <c r="G6" s="331"/>
      <c r="H6" s="332"/>
      <c r="I6" s="45">
        <v>1</v>
      </c>
      <c r="J6" s="52">
        <f>J7+J18+J36</f>
        <v>151908147</v>
      </c>
      <c r="K6" s="52">
        <f>K7+K18+K36</f>
        <v>273728784</v>
      </c>
    </row>
    <row r="7" spans="1:11" ht="12.75">
      <c r="A7" s="333" t="s">
        <v>248</v>
      </c>
      <c r="B7" s="321"/>
      <c r="C7" s="321"/>
      <c r="D7" s="321"/>
      <c r="E7" s="321"/>
      <c r="F7" s="321"/>
      <c r="G7" s="321"/>
      <c r="H7" s="322"/>
      <c r="I7" s="46">
        <v>2</v>
      </c>
      <c r="J7" s="53">
        <f>J8+J9</f>
        <v>160900158</v>
      </c>
      <c r="K7" s="53">
        <f>K8+K9</f>
        <v>284064707</v>
      </c>
    </row>
    <row r="8" spans="1:11" ht="12.75">
      <c r="A8" s="320" t="s">
        <v>101</v>
      </c>
      <c r="B8" s="321"/>
      <c r="C8" s="321"/>
      <c r="D8" s="321"/>
      <c r="E8" s="321"/>
      <c r="F8" s="321"/>
      <c r="G8" s="321"/>
      <c r="H8" s="322"/>
      <c r="I8" s="46">
        <v>3</v>
      </c>
      <c r="J8" s="54">
        <v>198481105</v>
      </c>
      <c r="K8" s="54">
        <v>119049621</v>
      </c>
    </row>
    <row r="9" spans="1:11" ht="12.75">
      <c r="A9" s="320" t="s">
        <v>102</v>
      </c>
      <c r="B9" s="321"/>
      <c r="C9" s="321"/>
      <c r="D9" s="321"/>
      <c r="E9" s="321"/>
      <c r="F9" s="321"/>
      <c r="G9" s="321"/>
      <c r="H9" s="322"/>
      <c r="I9" s="46">
        <v>4</v>
      </c>
      <c r="J9" s="53">
        <f>SUM(J10:J17)</f>
        <v>-37580947</v>
      </c>
      <c r="K9" s="53">
        <f>SUM(K10:K17)</f>
        <v>165015086</v>
      </c>
    </row>
    <row r="10" spans="1:11" ht="12.75">
      <c r="A10" s="320" t="s">
        <v>129</v>
      </c>
      <c r="B10" s="321"/>
      <c r="C10" s="321"/>
      <c r="D10" s="321"/>
      <c r="E10" s="321"/>
      <c r="F10" s="321"/>
      <c r="G10" s="321"/>
      <c r="H10" s="322"/>
      <c r="I10" s="46">
        <v>5</v>
      </c>
      <c r="J10" s="54">
        <v>107909045</v>
      </c>
      <c r="K10" s="54">
        <v>92593942</v>
      </c>
    </row>
    <row r="11" spans="1:11" ht="12.75">
      <c r="A11" s="320" t="s">
        <v>130</v>
      </c>
      <c r="B11" s="321"/>
      <c r="C11" s="321"/>
      <c r="D11" s="321"/>
      <c r="E11" s="321"/>
      <c r="F11" s="321"/>
      <c r="G11" s="321"/>
      <c r="H11" s="322"/>
      <c r="I11" s="46">
        <v>6</v>
      </c>
      <c r="J11" s="54">
        <v>6800492</v>
      </c>
      <c r="K11" s="54">
        <v>5466381</v>
      </c>
    </row>
    <row r="12" spans="1:11" ht="12.75">
      <c r="A12" s="320" t="s">
        <v>131</v>
      </c>
      <c r="B12" s="321"/>
      <c r="C12" s="321"/>
      <c r="D12" s="321"/>
      <c r="E12" s="321"/>
      <c r="F12" s="321"/>
      <c r="G12" s="321"/>
      <c r="H12" s="322"/>
      <c r="I12" s="46">
        <v>7</v>
      </c>
      <c r="J12" s="54">
        <v>-176805411</v>
      </c>
      <c r="K12" s="54">
        <v>83072151</v>
      </c>
    </row>
    <row r="13" spans="1:11" ht="12.75">
      <c r="A13" s="320" t="s">
        <v>132</v>
      </c>
      <c r="B13" s="321"/>
      <c r="C13" s="321"/>
      <c r="D13" s="321"/>
      <c r="E13" s="321"/>
      <c r="F13" s="321"/>
      <c r="G13" s="321"/>
      <c r="H13" s="322"/>
      <c r="I13" s="46">
        <v>8</v>
      </c>
      <c r="J13" s="54">
        <v>-5295703</v>
      </c>
      <c r="K13" s="54"/>
    </row>
    <row r="14" spans="1:11" ht="12.75">
      <c r="A14" s="320" t="s">
        <v>133</v>
      </c>
      <c r="B14" s="321"/>
      <c r="C14" s="321"/>
      <c r="D14" s="321"/>
      <c r="E14" s="321"/>
      <c r="F14" s="321"/>
      <c r="G14" s="321"/>
      <c r="H14" s="322"/>
      <c r="I14" s="46">
        <v>9</v>
      </c>
      <c r="J14" s="54">
        <v>14559872</v>
      </c>
      <c r="K14" s="54">
        <v>7100560</v>
      </c>
    </row>
    <row r="15" spans="1:11" ht="12.75">
      <c r="A15" s="320" t="s">
        <v>134</v>
      </c>
      <c r="B15" s="321"/>
      <c r="C15" s="321"/>
      <c r="D15" s="321"/>
      <c r="E15" s="321"/>
      <c r="F15" s="321"/>
      <c r="G15" s="321"/>
      <c r="H15" s="322"/>
      <c r="I15" s="46">
        <v>10</v>
      </c>
      <c r="J15" s="54"/>
      <c r="K15" s="54"/>
    </row>
    <row r="16" spans="1:11" ht="12.75" customHeight="1">
      <c r="A16" s="320" t="s">
        <v>502</v>
      </c>
      <c r="B16" s="321"/>
      <c r="C16" s="321"/>
      <c r="D16" s="321"/>
      <c r="E16" s="321"/>
      <c r="F16" s="321"/>
      <c r="G16" s="321"/>
      <c r="H16" s="322"/>
      <c r="I16" s="46">
        <v>11</v>
      </c>
      <c r="J16" s="54">
        <v>-823</v>
      </c>
      <c r="K16" s="54">
        <v>-16754</v>
      </c>
    </row>
    <row r="17" spans="1:11" ht="12.75">
      <c r="A17" s="320" t="s">
        <v>135</v>
      </c>
      <c r="B17" s="321"/>
      <c r="C17" s="321"/>
      <c r="D17" s="321"/>
      <c r="E17" s="321"/>
      <c r="F17" s="321"/>
      <c r="G17" s="321"/>
      <c r="H17" s="322"/>
      <c r="I17" s="46">
        <v>12</v>
      </c>
      <c r="J17" s="54">
        <v>15251581</v>
      </c>
      <c r="K17" s="54">
        <v>-23201194</v>
      </c>
    </row>
    <row r="18" spans="1:11" ht="12.75">
      <c r="A18" s="333" t="s">
        <v>136</v>
      </c>
      <c r="B18" s="321"/>
      <c r="C18" s="321"/>
      <c r="D18" s="321"/>
      <c r="E18" s="321"/>
      <c r="F18" s="321"/>
      <c r="G18" s="321"/>
      <c r="H18" s="322"/>
      <c r="I18" s="46">
        <v>13</v>
      </c>
      <c r="J18" s="55">
        <f>SUM(J19:J35)</f>
        <v>16664692</v>
      </c>
      <c r="K18" s="55">
        <f>SUM(K19:K35)</f>
        <v>44001317</v>
      </c>
    </row>
    <row r="19" spans="1:11" ht="12.75">
      <c r="A19" s="320" t="s">
        <v>137</v>
      </c>
      <c r="B19" s="321"/>
      <c r="C19" s="321"/>
      <c r="D19" s="321"/>
      <c r="E19" s="321"/>
      <c r="F19" s="321"/>
      <c r="G19" s="321"/>
      <c r="H19" s="322"/>
      <c r="I19" s="46">
        <v>14</v>
      </c>
      <c r="J19" s="54">
        <v>-105604044</v>
      </c>
      <c r="K19" s="54">
        <v>50800526</v>
      </c>
    </row>
    <row r="20" spans="1:11" ht="12.75" customHeight="1">
      <c r="A20" s="320" t="s">
        <v>503</v>
      </c>
      <c r="B20" s="321"/>
      <c r="C20" s="321"/>
      <c r="D20" s="321"/>
      <c r="E20" s="321"/>
      <c r="F20" s="321"/>
      <c r="G20" s="321"/>
      <c r="H20" s="322"/>
      <c r="I20" s="46">
        <v>15</v>
      </c>
      <c r="J20" s="54">
        <v>-245428167</v>
      </c>
      <c r="K20" s="54">
        <v>-117423599</v>
      </c>
    </row>
    <row r="21" spans="1:11" ht="12.75">
      <c r="A21" s="320" t="s">
        <v>138</v>
      </c>
      <c r="B21" s="321"/>
      <c r="C21" s="321"/>
      <c r="D21" s="321"/>
      <c r="E21" s="321"/>
      <c r="F21" s="321"/>
      <c r="G21" s="321"/>
      <c r="H21" s="322"/>
      <c r="I21" s="46">
        <v>16</v>
      </c>
      <c r="J21" s="54">
        <v>219218953</v>
      </c>
      <c r="K21" s="54">
        <v>76305127</v>
      </c>
    </row>
    <row r="22" spans="1:11" ht="12.75" customHeight="1">
      <c r="A22" s="320" t="s">
        <v>504</v>
      </c>
      <c r="B22" s="321"/>
      <c r="C22" s="321"/>
      <c r="D22" s="321"/>
      <c r="E22" s="321"/>
      <c r="F22" s="321"/>
      <c r="G22" s="321"/>
      <c r="H22" s="322"/>
      <c r="I22" s="46">
        <v>17</v>
      </c>
      <c r="J22" s="54"/>
      <c r="K22" s="54"/>
    </row>
    <row r="23" spans="1:11" ht="12.75" customHeight="1">
      <c r="A23" s="320" t="s">
        <v>505</v>
      </c>
      <c r="B23" s="321"/>
      <c r="C23" s="321"/>
      <c r="D23" s="321"/>
      <c r="E23" s="321"/>
      <c r="F23" s="321"/>
      <c r="G23" s="321"/>
      <c r="H23" s="322"/>
      <c r="I23" s="46">
        <v>18</v>
      </c>
      <c r="J23" s="54">
        <v>-8640738</v>
      </c>
      <c r="K23" s="54">
        <v>-47302</v>
      </c>
    </row>
    <row r="24" spans="1:11" ht="12.75">
      <c r="A24" s="320" t="s">
        <v>167</v>
      </c>
      <c r="B24" s="321"/>
      <c r="C24" s="321"/>
      <c r="D24" s="321"/>
      <c r="E24" s="321"/>
      <c r="F24" s="321"/>
      <c r="G24" s="321"/>
      <c r="H24" s="322"/>
      <c r="I24" s="46">
        <v>19</v>
      </c>
      <c r="J24" s="54">
        <v>45481373</v>
      </c>
      <c r="K24" s="54">
        <v>-19556515</v>
      </c>
    </row>
    <row r="25" spans="1:11" ht="12.75">
      <c r="A25" s="320" t="s">
        <v>168</v>
      </c>
      <c r="B25" s="321"/>
      <c r="C25" s="321"/>
      <c r="D25" s="321"/>
      <c r="E25" s="321"/>
      <c r="F25" s="321"/>
      <c r="G25" s="321"/>
      <c r="H25" s="322"/>
      <c r="I25" s="46">
        <v>20</v>
      </c>
      <c r="J25" s="54">
        <v>-16920619</v>
      </c>
      <c r="K25" s="54">
        <v>-5298967</v>
      </c>
    </row>
    <row r="26" spans="1:11" ht="12.75">
      <c r="A26" s="320" t="s">
        <v>169</v>
      </c>
      <c r="B26" s="321"/>
      <c r="C26" s="321"/>
      <c r="D26" s="321"/>
      <c r="E26" s="321"/>
      <c r="F26" s="321"/>
      <c r="G26" s="321"/>
      <c r="H26" s="322"/>
      <c r="I26" s="46">
        <v>21</v>
      </c>
      <c r="J26" s="54">
        <v>7664099</v>
      </c>
      <c r="K26" s="54">
        <v>204840393</v>
      </c>
    </row>
    <row r="27" spans="1:11" ht="12.75">
      <c r="A27" s="320" t="s">
        <v>170</v>
      </c>
      <c r="B27" s="321"/>
      <c r="C27" s="321"/>
      <c r="D27" s="321"/>
      <c r="E27" s="321"/>
      <c r="F27" s="321"/>
      <c r="G27" s="321"/>
      <c r="H27" s="322"/>
      <c r="I27" s="46">
        <v>22</v>
      </c>
      <c r="J27" s="54">
        <v>64440131</v>
      </c>
      <c r="K27" s="54">
        <v>3274980</v>
      </c>
    </row>
    <row r="28" spans="1:11" ht="12.75" customHeight="1">
      <c r="A28" s="320" t="s">
        <v>506</v>
      </c>
      <c r="B28" s="321"/>
      <c r="C28" s="321"/>
      <c r="D28" s="321"/>
      <c r="E28" s="321"/>
      <c r="F28" s="321"/>
      <c r="G28" s="321"/>
      <c r="H28" s="322"/>
      <c r="I28" s="46">
        <v>23</v>
      </c>
      <c r="J28" s="54">
        <v>-5163536</v>
      </c>
      <c r="K28" s="54">
        <v>-19580536</v>
      </c>
    </row>
    <row r="29" spans="1:11" ht="12.75">
      <c r="A29" s="320" t="s">
        <v>171</v>
      </c>
      <c r="B29" s="321"/>
      <c r="C29" s="321"/>
      <c r="D29" s="321"/>
      <c r="E29" s="321"/>
      <c r="F29" s="321"/>
      <c r="G29" s="321"/>
      <c r="H29" s="322"/>
      <c r="I29" s="46">
        <v>24</v>
      </c>
      <c r="J29" s="54">
        <v>-34555925</v>
      </c>
      <c r="K29" s="54">
        <v>52266070</v>
      </c>
    </row>
    <row r="30" spans="1:11" ht="12.75" customHeight="1">
      <c r="A30" s="320" t="s">
        <v>507</v>
      </c>
      <c r="B30" s="321"/>
      <c r="C30" s="321"/>
      <c r="D30" s="321"/>
      <c r="E30" s="321"/>
      <c r="F30" s="321"/>
      <c r="G30" s="321"/>
      <c r="H30" s="322"/>
      <c r="I30" s="46">
        <v>25</v>
      </c>
      <c r="J30" s="54">
        <v>8640738</v>
      </c>
      <c r="K30" s="54">
        <v>47302</v>
      </c>
    </row>
    <row r="31" spans="1:11" ht="12.75">
      <c r="A31" s="320" t="s">
        <v>172</v>
      </c>
      <c r="B31" s="321"/>
      <c r="C31" s="321"/>
      <c r="D31" s="321"/>
      <c r="E31" s="321"/>
      <c r="F31" s="321"/>
      <c r="G31" s="321"/>
      <c r="H31" s="322"/>
      <c r="I31" s="46">
        <v>26</v>
      </c>
      <c r="J31" s="54">
        <v>141575007</v>
      </c>
      <c r="K31" s="54">
        <v>-15770859</v>
      </c>
    </row>
    <row r="32" spans="1:11" ht="12.75">
      <c r="A32" s="320" t="s">
        <v>173</v>
      </c>
      <c r="B32" s="321"/>
      <c r="C32" s="321"/>
      <c r="D32" s="321"/>
      <c r="E32" s="321"/>
      <c r="F32" s="321"/>
      <c r="G32" s="321"/>
      <c r="H32" s="322"/>
      <c r="I32" s="46">
        <v>27</v>
      </c>
      <c r="J32" s="54"/>
      <c r="K32" s="54"/>
    </row>
    <row r="33" spans="1:11" ht="12.75">
      <c r="A33" s="320" t="s">
        <v>174</v>
      </c>
      <c r="B33" s="321"/>
      <c r="C33" s="321"/>
      <c r="D33" s="321"/>
      <c r="E33" s="321"/>
      <c r="F33" s="321"/>
      <c r="G33" s="321"/>
      <c r="H33" s="322"/>
      <c r="I33" s="46">
        <v>28</v>
      </c>
      <c r="J33" s="54">
        <v>-84767424</v>
      </c>
      <c r="K33" s="54">
        <v>-71162828</v>
      </c>
    </row>
    <row r="34" spans="1:11" ht="12.75">
      <c r="A34" s="320" t="s">
        <v>175</v>
      </c>
      <c r="B34" s="321"/>
      <c r="C34" s="321"/>
      <c r="D34" s="321"/>
      <c r="E34" s="321"/>
      <c r="F34" s="321"/>
      <c r="G34" s="321"/>
      <c r="H34" s="322"/>
      <c r="I34" s="46">
        <v>29</v>
      </c>
      <c r="J34" s="54">
        <v>51760270</v>
      </c>
      <c r="K34" s="54">
        <v>-50142167</v>
      </c>
    </row>
    <row r="35" spans="1:11" ht="12.75" customHeight="1">
      <c r="A35" s="320" t="s">
        <v>508</v>
      </c>
      <c r="B35" s="321"/>
      <c r="C35" s="321"/>
      <c r="D35" s="321"/>
      <c r="E35" s="321"/>
      <c r="F35" s="321"/>
      <c r="G35" s="321"/>
      <c r="H35" s="322"/>
      <c r="I35" s="46">
        <v>30</v>
      </c>
      <c r="J35" s="54">
        <v>-21035426</v>
      </c>
      <c r="K35" s="54">
        <v>-44550308</v>
      </c>
    </row>
    <row r="36" spans="1:11" ht="12.75">
      <c r="A36" s="333" t="s">
        <v>176</v>
      </c>
      <c r="B36" s="321"/>
      <c r="C36" s="321"/>
      <c r="D36" s="321"/>
      <c r="E36" s="321"/>
      <c r="F36" s="321"/>
      <c r="G36" s="321"/>
      <c r="H36" s="322"/>
      <c r="I36" s="46">
        <v>31</v>
      </c>
      <c r="J36" s="54">
        <v>-25656703</v>
      </c>
      <c r="K36" s="54">
        <v>-54337240</v>
      </c>
    </row>
    <row r="37" spans="1:11" ht="12.75">
      <c r="A37" s="333" t="s">
        <v>108</v>
      </c>
      <c r="B37" s="321"/>
      <c r="C37" s="321"/>
      <c r="D37" s="321"/>
      <c r="E37" s="321"/>
      <c r="F37" s="321"/>
      <c r="G37" s="321"/>
      <c r="H37" s="322"/>
      <c r="I37" s="46">
        <v>32</v>
      </c>
      <c r="J37" s="55">
        <f>SUM(J38:J51)</f>
        <v>-109675915</v>
      </c>
      <c r="K37" s="55">
        <f>SUM(K38:K51)</f>
        <v>-178277131</v>
      </c>
    </row>
    <row r="38" spans="1:11" ht="12.75">
      <c r="A38" s="320" t="s">
        <v>177</v>
      </c>
      <c r="B38" s="321"/>
      <c r="C38" s="321"/>
      <c r="D38" s="321"/>
      <c r="E38" s="321"/>
      <c r="F38" s="321"/>
      <c r="G38" s="321"/>
      <c r="H38" s="322"/>
      <c r="I38" s="46">
        <v>33</v>
      </c>
      <c r="J38" s="54">
        <v>27674679</v>
      </c>
      <c r="K38" s="54">
        <v>9222035</v>
      </c>
    </row>
    <row r="39" spans="1:11" ht="12.75">
      <c r="A39" s="320" t="s">
        <v>178</v>
      </c>
      <c r="B39" s="321"/>
      <c r="C39" s="321"/>
      <c r="D39" s="321"/>
      <c r="E39" s="321"/>
      <c r="F39" s="321"/>
      <c r="G39" s="321"/>
      <c r="H39" s="322"/>
      <c r="I39" s="46">
        <v>34</v>
      </c>
      <c r="J39" s="54">
        <v>-75436361</v>
      </c>
      <c r="K39" s="54">
        <v>-69267621</v>
      </c>
    </row>
    <row r="40" spans="1:11" ht="12.75">
      <c r="A40" s="320" t="s">
        <v>179</v>
      </c>
      <c r="B40" s="321"/>
      <c r="C40" s="321"/>
      <c r="D40" s="321"/>
      <c r="E40" s="321"/>
      <c r="F40" s="321"/>
      <c r="G40" s="321"/>
      <c r="H40" s="322"/>
      <c r="I40" s="46">
        <v>35</v>
      </c>
      <c r="J40" s="54"/>
      <c r="K40" s="54">
        <v>237804</v>
      </c>
    </row>
    <row r="41" spans="1:11" ht="12.75">
      <c r="A41" s="320" t="s">
        <v>180</v>
      </c>
      <c r="B41" s="321"/>
      <c r="C41" s="321"/>
      <c r="D41" s="321"/>
      <c r="E41" s="321"/>
      <c r="F41" s="321"/>
      <c r="G41" s="321"/>
      <c r="H41" s="322"/>
      <c r="I41" s="46">
        <v>36</v>
      </c>
      <c r="J41" s="54">
        <v>-6009568</v>
      </c>
      <c r="K41" s="54">
        <v>-8903911</v>
      </c>
    </row>
    <row r="42" spans="1:11" ht="12.75" customHeight="1">
      <c r="A42" s="320" t="s">
        <v>509</v>
      </c>
      <c r="B42" s="321"/>
      <c r="C42" s="321"/>
      <c r="D42" s="321"/>
      <c r="E42" s="321"/>
      <c r="F42" s="321"/>
      <c r="G42" s="321"/>
      <c r="H42" s="322"/>
      <c r="I42" s="46">
        <v>37</v>
      </c>
      <c r="J42" s="54">
        <v>143779</v>
      </c>
      <c r="K42" s="54">
        <v>433119</v>
      </c>
    </row>
    <row r="43" spans="1:11" ht="12.75" customHeight="1">
      <c r="A43" s="320" t="s">
        <v>510</v>
      </c>
      <c r="B43" s="321"/>
      <c r="C43" s="321"/>
      <c r="D43" s="321"/>
      <c r="E43" s="321"/>
      <c r="F43" s="321"/>
      <c r="G43" s="321"/>
      <c r="H43" s="322"/>
      <c r="I43" s="46">
        <v>38</v>
      </c>
      <c r="J43" s="54">
        <v>-40116321</v>
      </c>
      <c r="K43" s="54">
        <v>-11820494</v>
      </c>
    </row>
    <row r="44" spans="1:11" ht="23.25" customHeight="1">
      <c r="A44" s="320" t="s">
        <v>181</v>
      </c>
      <c r="B44" s="321"/>
      <c r="C44" s="321"/>
      <c r="D44" s="321"/>
      <c r="E44" s="321"/>
      <c r="F44" s="321"/>
      <c r="G44" s="321"/>
      <c r="H44" s="322"/>
      <c r="I44" s="46">
        <v>39</v>
      </c>
      <c r="J44" s="54">
        <v>-9045344</v>
      </c>
      <c r="K44" s="54">
        <v>13688777</v>
      </c>
    </row>
    <row r="45" spans="1:11" ht="12.75">
      <c r="A45" s="320" t="s">
        <v>286</v>
      </c>
      <c r="B45" s="321"/>
      <c r="C45" s="321"/>
      <c r="D45" s="321"/>
      <c r="E45" s="321"/>
      <c r="F45" s="321"/>
      <c r="G45" s="321"/>
      <c r="H45" s="322"/>
      <c r="I45" s="46">
        <v>40</v>
      </c>
      <c r="J45" s="54">
        <v>12992209</v>
      </c>
      <c r="K45" s="54">
        <v>80271090</v>
      </c>
    </row>
    <row r="46" spans="1:11" ht="12.75">
      <c r="A46" s="320" t="s">
        <v>287</v>
      </c>
      <c r="B46" s="321"/>
      <c r="C46" s="321"/>
      <c r="D46" s="321"/>
      <c r="E46" s="321"/>
      <c r="F46" s="321"/>
      <c r="G46" s="321"/>
      <c r="H46" s="322"/>
      <c r="I46" s="46">
        <v>41</v>
      </c>
      <c r="J46" s="54">
        <v>-22879435</v>
      </c>
      <c r="K46" s="54">
        <v>-188366596</v>
      </c>
    </row>
    <row r="47" spans="1:11" ht="12.75">
      <c r="A47" s="320" t="s">
        <v>288</v>
      </c>
      <c r="B47" s="321"/>
      <c r="C47" s="321"/>
      <c r="D47" s="321"/>
      <c r="E47" s="321"/>
      <c r="F47" s="321"/>
      <c r="G47" s="321"/>
      <c r="H47" s="322"/>
      <c r="I47" s="46">
        <v>42</v>
      </c>
      <c r="J47" s="54">
        <v>2669446</v>
      </c>
      <c r="K47" s="54"/>
    </row>
    <row r="48" spans="1:11" ht="12.75">
      <c r="A48" s="320" t="s">
        <v>289</v>
      </c>
      <c r="B48" s="321"/>
      <c r="C48" s="321"/>
      <c r="D48" s="321"/>
      <c r="E48" s="321"/>
      <c r="F48" s="321"/>
      <c r="G48" s="321"/>
      <c r="H48" s="322"/>
      <c r="I48" s="46">
        <v>43</v>
      </c>
      <c r="J48" s="54">
        <v>-15298447</v>
      </c>
      <c r="K48" s="54">
        <v>-8086626</v>
      </c>
    </row>
    <row r="49" spans="1:11" ht="12.75">
      <c r="A49" s="320" t="s">
        <v>290</v>
      </c>
      <c r="B49" s="334"/>
      <c r="C49" s="334"/>
      <c r="D49" s="334"/>
      <c r="E49" s="334"/>
      <c r="F49" s="334"/>
      <c r="G49" s="334"/>
      <c r="H49" s="335"/>
      <c r="I49" s="46">
        <v>44</v>
      </c>
      <c r="J49" s="54">
        <v>21363405</v>
      </c>
      <c r="K49" s="54">
        <v>1982736</v>
      </c>
    </row>
    <row r="50" spans="1:11" ht="12.75">
      <c r="A50" s="320" t="s">
        <v>320</v>
      </c>
      <c r="B50" s="334"/>
      <c r="C50" s="334"/>
      <c r="D50" s="334"/>
      <c r="E50" s="334"/>
      <c r="F50" s="334"/>
      <c r="G50" s="334"/>
      <c r="H50" s="335"/>
      <c r="I50" s="46">
        <v>45</v>
      </c>
      <c r="J50" s="54">
        <v>5634016</v>
      </c>
      <c r="K50" s="54">
        <v>6271979</v>
      </c>
    </row>
    <row r="51" spans="1:11" ht="12.75">
      <c r="A51" s="320" t="s">
        <v>321</v>
      </c>
      <c r="B51" s="334"/>
      <c r="C51" s="334"/>
      <c r="D51" s="334"/>
      <c r="E51" s="334"/>
      <c r="F51" s="334"/>
      <c r="G51" s="334"/>
      <c r="H51" s="335"/>
      <c r="I51" s="46">
        <v>46</v>
      </c>
      <c r="J51" s="54">
        <v>-11367973</v>
      </c>
      <c r="K51" s="54">
        <v>-3939423</v>
      </c>
    </row>
    <row r="52" spans="1:11" ht="12.75">
      <c r="A52" s="333" t="s">
        <v>109</v>
      </c>
      <c r="B52" s="334"/>
      <c r="C52" s="334"/>
      <c r="D52" s="334"/>
      <c r="E52" s="334"/>
      <c r="F52" s="334"/>
      <c r="G52" s="334"/>
      <c r="H52" s="335"/>
      <c r="I52" s="46">
        <v>47</v>
      </c>
      <c r="J52" s="55">
        <f>SUM(J53:J57)</f>
        <v>-107614110</v>
      </c>
      <c r="K52" s="55">
        <f>SUM(K53:K57)</f>
        <v>-99539133</v>
      </c>
    </row>
    <row r="53" spans="1:11" ht="12.75">
      <c r="A53" s="320" t="s">
        <v>322</v>
      </c>
      <c r="B53" s="334"/>
      <c r="C53" s="334"/>
      <c r="D53" s="334"/>
      <c r="E53" s="334"/>
      <c r="F53" s="334"/>
      <c r="G53" s="334"/>
      <c r="H53" s="335"/>
      <c r="I53" s="46">
        <v>48</v>
      </c>
      <c r="J53" s="54"/>
      <c r="K53" s="54"/>
    </row>
    <row r="54" spans="1:11" ht="12.75">
      <c r="A54" s="320" t="s">
        <v>323</v>
      </c>
      <c r="B54" s="334"/>
      <c r="C54" s="334"/>
      <c r="D54" s="334"/>
      <c r="E54" s="334"/>
      <c r="F54" s="334"/>
      <c r="G54" s="334"/>
      <c r="H54" s="335"/>
      <c r="I54" s="46">
        <v>49</v>
      </c>
      <c r="J54" s="54">
        <v>29062636</v>
      </c>
      <c r="K54" s="54">
        <v>203347</v>
      </c>
    </row>
    <row r="55" spans="1:11" ht="12.75">
      <c r="A55" s="320" t="s">
        <v>324</v>
      </c>
      <c r="B55" s="334"/>
      <c r="C55" s="334"/>
      <c r="D55" s="334"/>
      <c r="E55" s="334"/>
      <c r="F55" s="334"/>
      <c r="G55" s="334"/>
      <c r="H55" s="335"/>
      <c r="I55" s="46">
        <v>50</v>
      </c>
      <c r="J55" s="54">
        <v>-134836220</v>
      </c>
      <c r="K55" s="54">
        <v>-96843597</v>
      </c>
    </row>
    <row r="56" spans="1:11" ht="12.75">
      <c r="A56" s="320" t="s">
        <v>325</v>
      </c>
      <c r="B56" s="334"/>
      <c r="C56" s="334"/>
      <c r="D56" s="334"/>
      <c r="E56" s="334"/>
      <c r="F56" s="334"/>
      <c r="G56" s="334"/>
      <c r="H56" s="335"/>
      <c r="I56" s="46">
        <v>51</v>
      </c>
      <c r="J56" s="54"/>
      <c r="K56" s="54"/>
    </row>
    <row r="57" spans="1:11" ht="12.75">
      <c r="A57" s="320" t="s">
        <v>326</v>
      </c>
      <c r="B57" s="334"/>
      <c r="C57" s="334"/>
      <c r="D57" s="334"/>
      <c r="E57" s="334"/>
      <c r="F57" s="334"/>
      <c r="G57" s="334"/>
      <c r="H57" s="335"/>
      <c r="I57" s="46">
        <v>52</v>
      </c>
      <c r="J57" s="54">
        <v>-1840526</v>
      </c>
      <c r="K57" s="54">
        <v>-2898883</v>
      </c>
    </row>
    <row r="58" spans="1:11" ht="12.75">
      <c r="A58" s="333" t="s">
        <v>110</v>
      </c>
      <c r="B58" s="334"/>
      <c r="C58" s="334"/>
      <c r="D58" s="334"/>
      <c r="E58" s="334"/>
      <c r="F58" s="334"/>
      <c r="G58" s="334"/>
      <c r="H58" s="335"/>
      <c r="I58" s="46">
        <v>53</v>
      </c>
      <c r="J58" s="55">
        <f>J6+J37+J52</f>
        <v>-65381878</v>
      </c>
      <c r="K58" s="55">
        <f>K6+K37+K52</f>
        <v>-4087480</v>
      </c>
    </row>
    <row r="59" spans="1:11" ht="13.5" customHeight="1">
      <c r="A59" s="333" t="s">
        <v>511</v>
      </c>
      <c r="B59" s="334"/>
      <c r="C59" s="334"/>
      <c r="D59" s="334"/>
      <c r="E59" s="334"/>
      <c r="F59" s="334"/>
      <c r="G59" s="334"/>
      <c r="H59" s="335"/>
      <c r="I59" s="46">
        <v>54</v>
      </c>
      <c r="J59" s="54">
        <v>941747</v>
      </c>
      <c r="K59" s="54">
        <v>812500</v>
      </c>
    </row>
    <row r="60" spans="1:11" ht="12.75">
      <c r="A60" s="333" t="s">
        <v>111</v>
      </c>
      <c r="B60" s="334"/>
      <c r="C60" s="334"/>
      <c r="D60" s="334"/>
      <c r="E60" s="334"/>
      <c r="F60" s="334"/>
      <c r="G60" s="334"/>
      <c r="H60" s="335"/>
      <c r="I60" s="46">
        <v>55</v>
      </c>
      <c r="J60" s="55">
        <f>SUM(J58:J59)</f>
        <v>-64440131</v>
      </c>
      <c r="K60" s="55">
        <f>SUM(K58:K59)</f>
        <v>-3274980</v>
      </c>
    </row>
    <row r="61" spans="1:11" ht="12.75">
      <c r="A61" s="320" t="s">
        <v>327</v>
      </c>
      <c r="B61" s="334"/>
      <c r="C61" s="334"/>
      <c r="D61" s="334"/>
      <c r="E61" s="334"/>
      <c r="F61" s="334"/>
      <c r="G61" s="334"/>
      <c r="H61" s="335"/>
      <c r="I61" s="46">
        <v>56</v>
      </c>
      <c r="J61" s="54">
        <v>152928084</v>
      </c>
      <c r="K61" s="54">
        <v>88487953</v>
      </c>
    </row>
    <row r="62" spans="1:11" ht="12.75">
      <c r="A62" s="336" t="s">
        <v>112</v>
      </c>
      <c r="B62" s="337"/>
      <c r="C62" s="337"/>
      <c r="D62" s="337"/>
      <c r="E62" s="337"/>
      <c r="F62" s="337"/>
      <c r="G62" s="337"/>
      <c r="H62" s="338"/>
      <c r="I62" s="47">
        <v>57</v>
      </c>
      <c r="J62" s="56">
        <f>SUM(J60:J61)</f>
        <v>88487953</v>
      </c>
      <c r="K62" s="56">
        <f>SUM(K60:K61)</f>
        <v>85212973</v>
      </c>
    </row>
    <row r="63" ht="12.75">
      <c r="A63" s="80" t="s">
        <v>17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8:H8"/>
    <mergeCell ref="A9:H9"/>
    <mergeCell ref="A1:J1"/>
    <mergeCell ref="A2:J2"/>
    <mergeCell ref="A4:H4"/>
    <mergeCell ref="A5:H5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3">
      <selection activeCell="F13" sqref="F13"/>
    </sheetView>
  </sheetViews>
  <sheetFormatPr defaultColWidth="9.140625" defaultRowHeight="12.75"/>
  <cols>
    <col min="3" max="3" width="12.7109375" style="0" customWidth="1"/>
    <col min="5" max="5" width="10.00390625" style="0" customWidth="1"/>
    <col min="8" max="8" width="10.140625" style="0" customWidth="1"/>
    <col min="12" max="12" width="11.421875" style="0" customWidth="1"/>
  </cols>
  <sheetData>
    <row r="1" spans="1:12" ht="18" customHeight="1">
      <c r="A1" s="350" t="s">
        <v>182</v>
      </c>
      <c r="B1" s="325"/>
      <c r="C1" s="325"/>
      <c r="D1" s="325"/>
      <c r="E1" s="351"/>
      <c r="F1" s="352"/>
      <c r="G1" s="352"/>
      <c r="H1" s="352"/>
      <c r="I1" s="352"/>
      <c r="J1" s="352"/>
      <c r="K1" s="353"/>
      <c r="L1" s="8"/>
    </row>
    <row r="2" spans="1:12" ht="12.75">
      <c r="A2" s="326" t="s">
        <v>486</v>
      </c>
      <c r="B2" s="327"/>
      <c r="C2" s="327"/>
      <c r="D2" s="327"/>
      <c r="E2" s="351"/>
      <c r="F2" s="354"/>
      <c r="G2" s="354"/>
      <c r="H2" s="354"/>
      <c r="I2" s="354"/>
      <c r="J2" s="354"/>
      <c r="K2" s="355"/>
      <c r="L2" s="8"/>
    </row>
    <row r="3" spans="1:13" ht="12.75">
      <c r="A3" s="183"/>
      <c r="B3" s="184"/>
      <c r="C3" s="184"/>
      <c r="D3" s="184"/>
      <c r="E3" s="185"/>
      <c r="F3" s="186"/>
      <c r="G3" s="186"/>
      <c r="H3" s="186"/>
      <c r="I3" s="186"/>
      <c r="J3" s="186"/>
      <c r="K3" s="186"/>
      <c r="L3" s="345" t="s">
        <v>73</v>
      </c>
      <c r="M3" s="345"/>
    </row>
    <row r="4" spans="1:13" ht="13.5" customHeight="1" thickBot="1">
      <c r="A4" s="359" t="s">
        <v>60</v>
      </c>
      <c r="B4" s="360"/>
      <c r="C4" s="361"/>
      <c r="D4" s="365" t="s">
        <v>77</v>
      </c>
      <c r="E4" s="342" t="s">
        <v>246</v>
      </c>
      <c r="F4" s="343"/>
      <c r="G4" s="343"/>
      <c r="H4" s="343"/>
      <c r="I4" s="343"/>
      <c r="J4" s="343"/>
      <c r="K4" s="344"/>
      <c r="L4" s="340" t="s">
        <v>253</v>
      </c>
      <c r="M4" s="340" t="s">
        <v>100</v>
      </c>
    </row>
    <row r="5" spans="1:13" ht="57" thickBot="1">
      <c r="A5" s="362"/>
      <c r="B5" s="363"/>
      <c r="C5" s="364"/>
      <c r="D5" s="366"/>
      <c r="E5" s="77" t="s">
        <v>249</v>
      </c>
      <c r="F5" s="77" t="s">
        <v>58</v>
      </c>
      <c r="G5" s="77" t="s">
        <v>250</v>
      </c>
      <c r="H5" s="77" t="s">
        <v>251</v>
      </c>
      <c r="I5" s="77" t="s">
        <v>59</v>
      </c>
      <c r="J5" s="77" t="s">
        <v>252</v>
      </c>
      <c r="K5" s="77" t="s">
        <v>99</v>
      </c>
      <c r="L5" s="341"/>
      <c r="M5" s="341"/>
    </row>
    <row r="6" spans="1:13" ht="12.75">
      <c r="A6" s="356">
        <v>1</v>
      </c>
      <c r="B6" s="356"/>
      <c r="C6" s="356"/>
      <c r="D6" s="81">
        <v>2</v>
      </c>
      <c r="E6" s="81" t="s">
        <v>75</v>
      </c>
      <c r="F6" s="82" t="s">
        <v>76</v>
      </c>
      <c r="G6" s="81" t="s">
        <v>78</v>
      </c>
      <c r="H6" s="82" t="s">
        <v>79</v>
      </c>
      <c r="I6" s="81" t="s">
        <v>80</v>
      </c>
      <c r="J6" s="82" t="s">
        <v>81</v>
      </c>
      <c r="K6" s="81" t="s">
        <v>82</v>
      </c>
      <c r="L6" s="82" t="s">
        <v>83</v>
      </c>
      <c r="M6" s="81" t="s">
        <v>84</v>
      </c>
    </row>
    <row r="7" spans="1:13" ht="25.5" customHeight="1">
      <c r="A7" s="357" t="s">
        <v>352</v>
      </c>
      <c r="B7" s="358"/>
      <c r="C7" s="358"/>
      <c r="D7" s="49">
        <v>1</v>
      </c>
      <c r="E7" s="171">
        <v>442887200</v>
      </c>
      <c r="F7" s="171"/>
      <c r="G7" s="171">
        <v>130859374</v>
      </c>
      <c r="H7" s="171">
        <v>405232684</v>
      </c>
      <c r="I7" s="171">
        <v>289593487</v>
      </c>
      <c r="J7" s="171">
        <v>61130838</v>
      </c>
      <c r="K7" s="172">
        <f>SUM(E7:J7)</f>
        <v>1329703583</v>
      </c>
      <c r="L7" s="171">
        <v>56556525</v>
      </c>
      <c r="M7" s="172">
        <f>K7+L7</f>
        <v>1386260108</v>
      </c>
    </row>
    <row r="8" spans="1:13" ht="18.75" customHeight="1">
      <c r="A8" s="346" t="s">
        <v>307</v>
      </c>
      <c r="B8" s="347"/>
      <c r="C8" s="347"/>
      <c r="D8" s="4">
        <v>2</v>
      </c>
      <c r="E8" s="173"/>
      <c r="F8" s="173"/>
      <c r="G8" s="173"/>
      <c r="H8" s="173"/>
      <c r="I8" s="173">
        <v>-56122580</v>
      </c>
      <c r="J8" s="173"/>
      <c r="K8" s="174">
        <f aca="true" t="shared" si="0" ref="K8:K40">SUM(E8:J8)</f>
        <v>-56122580</v>
      </c>
      <c r="L8" s="173"/>
      <c r="M8" s="174">
        <f aca="true" t="shared" si="1" ref="M8:M40">K8+L8</f>
        <v>-56122580</v>
      </c>
    </row>
    <row r="9" spans="1:13" ht="21.75" customHeight="1">
      <c r="A9" s="346" t="s">
        <v>308</v>
      </c>
      <c r="B9" s="347"/>
      <c r="C9" s="347"/>
      <c r="D9" s="4">
        <v>3</v>
      </c>
      <c r="E9" s="173"/>
      <c r="F9" s="173"/>
      <c r="G9" s="173">
        <v>-262831</v>
      </c>
      <c r="H9" s="173"/>
      <c r="I9" s="173">
        <v>262831</v>
      </c>
      <c r="J9" s="173"/>
      <c r="K9" s="174">
        <f t="shared" si="0"/>
        <v>0</v>
      </c>
      <c r="L9" s="173">
        <v>4821119</v>
      </c>
      <c r="M9" s="174">
        <f t="shared" si="1"/>
        <v>4821119</v>
      </c>
    </row>
    <row r="10" spans="1:13" ht="24" customHeight="1">
      <c r="A10" s="348" t="s">
        <v>434</v>
      </c>
      <c r="B10" s="347"/>
      <c r="C10" s="347"/>
      <c r="D10" s="4">
        <v>4</v>
      </c>
      <c r="E10" s="174">
        <f aca="true" t="shared" si="2" ref="E10:J10">SUM(E7:E9)</f>
        <v>442887200</v>
      </c>
      <c r="F10" s="174">
        <f t="shared" si="2"/>
        <v>0</v>
      </c>
      <c r="G10" s="174">
        <f t="shared" si="2"/>
        <v>130596543</v>
      </c>
      <c r="H10" s="174">
        <f t="shared" si="2"/>
        <v>405232684</v>
      </c>
      <c r="I10" s="174">
        <f t="shared" si="2"/>
        <v>233733738</v>
      </c>
      <c r="J10" s="174">
        <f t="shared" si="2"/>
        <v>61130838</v>
      </c>
      <c r="K10" s="174">
        <f t="shared" si="0"/>
        <v>1273581003</v>
      </c>
      <c r="L10" s="174">
        <f>SUM(L7:L9)</f>
        <v>61377644</v>
      </c>
      <c r="M10" s="174">
        <f t="shared" si="1"/>
        <v>1334958647</v>
      </c>
    </row>
    <row r="11" spans="1:13" ht="24.75" customHeight="1">
      <c r="A11" s="348" t="s">
        <v>435</v>
      </c>
      <c r="B11" s="349"/>
      <c r="C11" s="349"/>
      <c r="D11" s="4">
        <v>5</v>
      </c>
      <c r="E11" s="174">
        <f>E12+E13</f>
        <v>0</v>
      </c>
      <c r="F11" s="174">
        <f aca="true" t="shared" si="3" ref="F11:L11">F12+F13</f>
        <v>0</v>
      </c>
      <c r="G11" s="174">
        <f t="shared" si="3"/>
        <v>361974136</v>
      </c>
      <c r="H11" s="174">
        <f t="shared" si="3"/>
        <v>0</v>
      </c>
      <c r="I11" s="174">
        <f t="shared" si="3"/>
        <v>0</v>
      </c>
      <c r="J11" s="174">
        <f t="shared" si="3"/>
        <v>152504002</v>
      </c>
      <c r="K11" s="174">
        <f t="shared" si="0"/>
        <v>514478138</v>
      </c>
      <c r="L11" s="174">
        <f t="shared" si="3"/>
        <v>3499242</v>
      </c>
      <c r="M11" s="174">
        <f t="shared" si="1"/>
        <v>517977380</v>
      </c>
    </row>
    <row r="12" spans="1:13" ht="12.75">
      <c r="A12" s="346" t="s">
        <v>309</v>
      </c>
      <c r="B12" s="347"/>
      <c r="C12" s="347"/>
      <c r="D12" s="4">
        <v>6</v>
      </c>
      <c r="E12" s="173"/>
      <c r="F12" s="173"/>
      <c r="G12" s="173"/>
      <c r="H12" s="173"/>
      <c r="I12" s="173"/>
      <c r="J12" s="173">
        <v>152504002</v>
      </c>
      <c r="K12" s="174">
        <f t="shared" si="0"/>
        <v>152504002</v>
      </c>
      <c r="L12" s="173">
        <v>3110012</v>
      </c>
      <c r="M12" s="174">
        <f t="shared" si="1"/>
        <v>155614014</v>
      </c>
    </row>
    <row r="13" spans="1:13" ht="21.75" customHeight="1">
      <c r="A13" s="346" t="s">
        <v>104</v>
      </c>
      <c r="B13" s="347"/>
      <c r="C13" s="347"/>
      <c r="D13" s="4">
        <v>7</v>
      </c>
      <c r="E13" s="174">
        <f aca="true" t="shared" si="4" ref="E13:J13">SUM(E14:E17)</f>
        <v>0</v>
      </c>
      <c r="F13" s="174">
        <f t="shared" si="4"/>
        <v>0</v>
      </c>
      <c r="G13" s="174">
        <f t="shared" si="4"/>
        <v>361974136</v>
      </c>
      <c r="H13" s="174">
        <f t="shared" si="4"/>
        <v>0</v>
      </c>
      <c r="I13" s="174">
        <f t="shared" si="4"/>
        <v>0</v>
      </c>
      <c r="J13" s="174">
        <f t="shared" si="4"/>
        <v>0</v>
      </c>
      <c r="K13" s="174">
        <f t="shared" si="0"/>
        <v>361974136</v>
      </c>
      <c r="L13" s="174">
        <f>SUM(L14:L17)</f>
        <v>389230</v>
      </c>
      <c r="M13" s="174">
        <f t="shared" si="1"/>
        <v>362363366</v>
      </c>
    </row>
    <row r="14" spans="1:13" ht="34.5" customHeight="1">
      <c r="A14" s="346" t="s">
        <v>495</v>
      </c>
      <c r="B14" s="347"/>
      <c r="C14" s="347"/>
      <c r="D14" s="4">
        <v>8</v>
      </c>
      <c r="E14" s="173"/>
      <c r="F14" s="173"/>
      <c r="G14" s="173">
        <v>287035776</v>
      </c>
      <c r="H14" s="173"/>
      <c r="I14" s="173"/>
      <c r="J14" s="173"/>
      <c r="K14" s="174">
        <f t="shared" si="0"/>
        <v>287035776</v>
      </c>
      <c r="L14" s="173"/>
      <c r="M14" s="174">
        <f t="shared" si="1"/>
        <v>287035776</v>
      </c>
    </row>
    <row r="15" spans="1:13" ht="28.5" customHeight="1">
      <c r="A15" s="346" t="s">
        <v>496</v>
      </c>
      <c r="B15" s="347"/>
      <c r="C15" s="347"/>
      <c r="D15" s="4">
        <v>9</v>
      </c>
      <c r="E15" s="173"/>
      <c r="F15" s="173"/>
      <c r="G15" s="173">
        <v>52776862</v>
      </c>
      <c r="H15" s="173"/>
      <c r="I15" s="173"/>
      <c r="J15" s="173"/>
      <c r="K15" s="174">
        <f t="shared" si="0"/>
        <v>52776862</v>
      </c>
      <c r="L15" s="173">
        <v>329140</v>
      </c>
      <c r="M15" s="174">
        <f t="shared" si="1"/>
        <v>53106002</v>
      </c>
    </row>
    <row r="16" spans="1:13" ht="27" customHeight="1">
      <c r="A16" s="346" t="s">
        <v>497</v>
      </c>
      <c r="B16" s="347"/>
      <c r="C16" s="347"/>
      <c r="D16" s="4">
        <v>10</v>
      </c>
      <c r="E16" s="173"/>
      <c r="F16" s="173"/>
      <c r="G16" s="173">
        <v>19035194</v>
      </c>
      <c r="H16" s="173"/>
      <c r="I16" s="173"/>
      <c r="J16" s="173"/>
      <c r="K16" s="174">
        <f t="shared" si="0"/>
        <v>19035194</v>
      </c>
      <c r="L16" s="173"/>
      <c r="M16" s="174">
        <f t="shared" si="1"/>
        <v>19035194</v>
      </c>
    </row>
    <row r="17" spans="1:13" ht="18.75" customHeight="1">
      <c r="A17" s="346" t="s">
        <v>310</v>
      </c>
      <c r="B17" s="347"/>
      <c r="C17" s="347"/>
      <c r="D17" s="4">
        <v>11</v>
      </c>
      <c r="E17" s="173"/>
      <c r="F17" s="173"/>
      <c r="G17" s="173">
        <v>3126304</v>
      </c>
      <c r="H17" s="173"/>
      <c r="I17" s="173"/>
      <c r="J17" s="173"/>
      <c r="K17" s="174">
        <f t="shared" si="0"/>
        <v>3126304</v>
      </c>
      <c r="L17" s="173">
        <v>60090</v>
      </c>
      <c r="M17" s="174">
        <f t="shared" si="1"/>
        <v>3186394</v>
      </c>
    </row>
    <row r="18" spans="1:13" ht="21.75" customHeight="1">
      <c r="A18" s="348" t="s">
        <v>436</v>
      </c>
      <c r="B18" s="347"/>
      <c r="C18" s="347"/>
      <c r="D18" s="4">
        <v>12</v>
      </c>
      <c r="E18" s="174">
        <f>SUM(E19:E22)</f>
        <v>0</v>
      </c>
      <c r="F18" s="174">
        <f aca="true" t="shared" si="5" ref="F18:L18">SUM(F19:F22)</f>
        <v>0</v>
      </c>
      <c r="G18" s="174">
        <f t="shared" si="5"/>
        <v>0</v>
      </c>
      <c r="H18" s="174">
        <f t="shared" si="5"/>
        <v>18661968</v>
      </c>
      <c r="I18" s="174">
        <f t="shared" si="5"/>
        <v>40512363</v>
      </c>
      <c r="J18" s="174">
        <f t="shared" si="5"/>
        <v>-61130838</v>
      </c>
      <c r="K18" s="174">
        <f t="shared" si="0"/>
        <v>-1956507</v>
      </c>
      <c r="L18" s="174">
        <f t="shared" si="5"/>
        <v>-2021779</v>
      </c>
      <c r="M18" s="174">
        <f t="shared" si="1"/>
        <v>-3978286</v>
      </c>
    </row>
    <row r="19" spans="1:13" ht="18.75" customHeight="1">
      <c r="A19" s="346" t="s">
        <v>105</v>
      </c>
      <c r="B19" s="347"/>
      <c r="C19" s="347"/>
      <c r="D19" s="4">
        <v>13</v>
      </c>
      <c r="E19" s="173"/>
      <c r="F19" s="173"/>
      <c r="G19" s="173"/>
      <c r="H19" s="173"/>
      <c r="I19" s="173"/>
      <c r="J19" s="173"/>
      <c r="K19" s="174">
        <f t="shared" si="0"/>
        <v>0</v>
      </c>
      <c r="L19" s="173"/>
      <c r="M19" s="174">
        <f t="shared" si="1"/>
        <v>0</v>
      </c>
    </row>
    <row r="20" spans="1:13" ht="12.75">
      <c r="A20" s="346" t="s">
        <v>354</v>
      </c>
      <c r="B20" s="347"/>
      <c r="C20" s="347"/>
      <c r="D20" s="4">
        <v>14</v>
      </c>
      <c r="E20" s="173"/>
      <c r="F20" s="173"/>
      <c r="G20" s="173"/>
      <c r="H20" s="173"/>
      <c r="I20" s="173"/>
      <c r="J20" s="173"/>
      <c r="K20" s="174">
        <f t="shared" si="0"/>
        <v>0</v>
      </c>
      <c r="L20" s="173"/>
      <c r="M20" s="174">
        <f t="shared" si="1"/>
        <v>0</v>
      </c>
    </row>
    <row r="21" spans="1:13" ht="12.75">
      <c r="A21" s="346" t="s">
        <v>355</v>
      </c>
      <c r="B21" s="347"/>
      <c r="C21" s="347"/>
      <c r="D21" s="4">
        <v>15</v>
      </c>
      <c r="E21" s="173"/>
      <c r="F21" s="173"/>
      <c r="G21" s="173"/>
      <c r="H21" s="173"/>
      <c r="I21" s="173"/>
      <c r="J21" s="173">
        <v>-1956507</v>
      </c>
      <c r="K21" s="174">
        <f t="shared" si="0"/>
        <v>-1956507</v>
      </c>
      <c r="L21" s="173">
        <v>-2021779</v>
      </c>
      <c r="M21" s="174">
        <f t="shared" si="1"/>
        <v>-3978286</v>
      </c>
    </row>
    <row r="22" spans="1:13" ht="12.75">
      <c r="A22" s="346" t="s">
        <v>356</v>
      </c>
      <c r="B22" s="347"/>
      <c r="C22" s="347"/>
      <c r="D22" s="4">
        <v>16</v>
      </c>
      <c r="E22" s="173"/>
      <c r="F22" s="173"/>
      <c r="G22" s="173"/>
      <c r="H22" s="173">
        <v>18661968</v>
      </c>
      <c r="I22" s="173">
        <v>40512363</v>
      </c>
      <c r="J22" s="173">
        <v>-59174331</v>
      </c>
      <c r="K22" s="174">
        <f t="shared" si="0"/>
        <v>0</v>
      </c>
      <c r="L22" s="173"/>
      <c r="M22" s="174">
        <f t="shared" si="1"/>
        <v>0</v>
      </c>
    </row>
    <row r="23" spans="1:13" ht="37.5" customHeight="1" thickBot="1">
      <c r="A23" s="367" t="s">
        <v>499</v>
      </c>
      <c r="B23" s="368"/>
      <c r="C23" s="368"/>
      <c r="D23" s="50">
        <v>17</v>
      </c>
      <c r="E23" s="175">
        <f aca="true" t="shared" si="6" ref="E23:J23">E10+E11+E18</f>
        <v>442887200</v>
      </c>
      <c r="F23" s="175">
        <f t="shared" si="6"/>
        <v>0</v>
      </c>
      <c r="G23" s="175">
        <f t="shared" si="6"/>
        <v>492570679</v>
      </c>
      <c r="H23" s="175">
        <f t="shared" si="6"/>
        <v>423894652</v>
      </c>
      <c r="I23" s="175">
        <f t="shared" si="6"/>
        <v>274246101</v>
      </c>
      <c r="J23" s="175">
        <f t="shared" si="6"/>
        <v>152504002</v>
      </c>
      <c r="K23" s="175">
        <f t="shared" si="0"/>
        <v>1786102634</v>
      </c>
      <c r="L23" s="175">
        <f>L10+L11+L18</f>
        <v>62855107</v>
      </c>
      <c r="M23" s="175">
        <f t="shared" si="1"/>
        <v>1848957741</v>
      </c>
    </row>
    <row r="24" spans="1:13" ht="24" customHeight="1" thickTop="1">
      <c r="A24" s="369" t="s">
        <v>357</v>
      </c>
      <c r="B24" s="370"/>
      <c r="C24" s="370"/>
      <c r="D24" s="51">
        <v>18</v>
      </c>
      <c r="E24" s="176">
        <f aca="true" t="shared" si="7" ref="E24:J24">E23</f>
        <v>442887200</v>
      </c>
      <c r="F24" s="176">
        <f t="shared" si="7"/>
        <v>0</v>
      </c>
      <c r="G24" s="176">
        <f t="shared" si="7"/>
        <v>492570679</v>
      </c>
      <c r="H24" s="176">
        <f t="shared" si="7"/>
        <v>423894652</v>
      </c>
      <c r="I24" s="176">
        <f t="shared" si="7"/>
        <v>274246101</v>
      </c>
      <c r="J24" s="176">
        <f t="shared" si="7"/>
        <v>152504002</v>
      </c>
      <c r="K24" s="177">
        <f t="shared" si="0"/>
        <v>1786102634</v>
      </c>
      <c r="L24" s="176">
        <f>L23</f>
        <v>62855107</v>
      </c>
      <c r="M24" s="177">
        <f t="shared" si="1"/>
        <v>1848957741</v>
      </c>
    </row>
    <row r="25" spans="1:13" ht="12.75">
      <c r="A25" s="346" t="s">
        <v>359</v>
      </c>
      <c r="B25" s="347"/>
      <c r="C25" s="347"/>
      <c r="D25" s="4">
        <v>19</v>
      </c>
      <c r="E25" s="173"/>
      <c r="F25" s="173"/>
      <c r="G25" s="173"/>
      <c r="H25" s="173"/>
      <c r="I25" s="173">
        <v>906944</v>
      </c>
      <c r="J25" s="173"/>
      <c r="K25" s="174">
        <f t="shared" si="0"/>
        <v>906944</v>
      </c>
      <c r="L25" s="173">
        <v>1746368</v>
      </c>
      <c r="M25" s="174">
        <f t="shared" si="1"/>
        <v>2653312</v>
      </c>
    </row>
    <row r="26" spans="1:13" ht="20.25" customHeight="1">
      <c r="A26" s="346" t="s">
        <v>358</v>
      </c>
      <c r="B26" s="347"/>
      <c r="C26" s="347"/>
      <c r="D26" s="4">
        <v>20</v>
      </c>
      <c r="E26" s="173"/>
      <c r="F26" s="173"/>
      <c r="G26" s="173">
        <v>-7526061</v>
      </c>
      <c r="H26" s="173"/>
      <c r="I26" s="173">
        <v>-6134196</v>
      </c>
      <c r="J26" s="173"/>
      <c r="K26" s="174">
        <f t="shared" si="0"/>
        <v>-13660257</v>
      </c>
      <c r="L26" s="173">
        <v>835504</v>
      </c>
      <c r="M26" s="174">
        <f t="shared" si="1"/>
        <v>-12824753</v>
      </c>
    </row>
    <row r="27" spans="1:13" ht="21.75" customHeight="1">
      <c r="A27" s="348" t="s">
        <v>437</v>
      </c>
      <c r="B27" s="347"/>
      <c r="C27" s="347"/>
      <c r="D27" s="4">
        <v>21</v>
      </c>
      <c r="E27" s="174">
        <f>SUM(E24:E26)</f>
        <v>442887200</v>
      </c>
      <c r="F27" s="174">
        <f aca="true" t="shared" si="8" ref="F27:L27">SUM(F24:F26)</f>
        <v>0</v>
      </c>
      <c r="G27" s="174">
        <f t="shared" si="8"/>
        <v>485044618</v>
      </c>
      <c r="H27" s="174">
        <f t="shared" si="8"/>
        <v>423894652</v>
      </c>
      <c r="I27" s="174">
        <f t="shared" si="8"/>
        <v>269018849</v>
      </c>
      <c r="J27" s="174">
        <f t="shared" si="8"/>
        <v>152504002</v>
      </c>
      <c r="K27" s="174">
        <f t="shared" si="0"/>
        <v>1773349321</v>
      </c>
      <c r="L27" s="174">
        <f t="shared" si="8"/>
        <v>65436979</v>
      </c>
      <c r="M27" s="174">
        <f t="shared" si="1"/>
        <v>1838786300</v>
      </c>
    </row>
    <row r="28" spans="1:13" ht="23.25" customHeight="1">
      <c r="A28" s="348" t="s">
        <v>438</v>
      </c>
      <c r="B28" s="347"/>
      <c r="C28" s="347"/>
      <c r="D28" s="4">
        <v>22</v>
      </c>
      <c r="E28" s="174">
        <f>E29+E30</f>
        <v>0</v>
      </c>
      <c r="F28" s="174">
        <f aca="true" t="shared" si="9" ref="F28:L28">F29+F30</f>
        <v>0</v>
      </c>
      <c r="G28" s="174">
        <f t="shared" si="9"/>
        <v>75727778</v>
      </c>
      <c r="H28" s="174">
        <f t="shared" si="9"/>
        <v>0</v>
      </c>
      <c r="I28" s="174">
        <f t="shared" si="9"/>
        <v>4166959</v>
      </c>
      <c r="J28" s="174">
        <f t="shared" si="9"/>
        <v>84949765</v>
      </c>
      <c r="K28" s="174">
        <f t="shared" si="0"/>
        <v>164844502</v>
      </c>
      <c r="L28" s="174">
        <f t="shared" si="9"/>
        <v>4147754</v>
      </c>
      <c r="M28" s="174">
        <f t="shared" si="1"/>
        <v>168992256</v>
      </c>
    </row>
    <row r="29" spans="1:13" ht="13.5" customHeight="1">
      <c r="A29" s="346" t="s">
        <v>106</v>
      </c>
      <c r="B29" s="347"/>
      <c r="C29" s="347"/>
      <c r="D29" s="4">
        <v>23</v>
      </c>
      <c r="E29" s="173"/>
      <c r="F29" s="173"/>
      <c r="G29" s="173"/>
      <c r="H29" s="173"/>
      <c r="I29" s="173"/>
      <c r="J29" s="173">
        <v>84949765</v>
      </c>
      <c r="K29" s="174">
        <f t="shared" si="0"/>
        <v>84949765</v>
      </c>
      <c r="L29" s="173">
        <v>3349219</v>
      </c>
      <c r="M29" s="174">
        <f t="shared" si="1"/>
        <v>88298984</v>
      </c>
    </row>
    <row r="30" spans="1:13" ht="21.75" customHeight="1">
      <c r="A30" s="346" t="s">
        <v>103</v>
      </c>
      <c r="B30" s="347"/>
      <c r="C30" s="347"/>
      <c r="D30" s="4">
        <v>24</v>
      </c>
      <c r="E30" s="174">
        <f aca="true" t="shared" si="10" ref="E30:J30">SUM(E31:E34)</f>
        <v>0</v>
      </c>
      <c r="F30" s="174">
        <f t="shared" si="10"/>
        <v>0</v>
      </c>
      <c r="G30" s="174">
        <f t="shared" si="10"/>
        <v>75727778</v>
      </c>
      <c r="H30" s="174">
        <f t="shared" si="10"/>
        <v>0</v>
      </c>
      <c r="I30" s="174">
        <f t="shared" si="10"/>
        <v>4166959</v>
      </c>
      <c r="J30" s="174">
        <f t="shared" si="10"/>
        <v>0</v>
      </c>
      <c r="K30" s="174">
        <f t="shared" si="0"/>
        <v>79894737</v>
      </c>
      <c r="L30" s="174">
        <f>SUM(L31:L34)</f>
        <v>798535</v>
      </c>
      <c r="M30" s="174">
        <f t="shared" si="1"/>
        <v>80693272</v>
      </c>
    </row>
    <row r="31" spans="1:13" ht="35.25" customHeight="1">
      <c r="A31" s="346" t="s">
        <v>495</v>
      </c>
      <c r="B31" s="347"/>
      <c r="C31" s="347"/>
      <c r="D31" s="4">
        <v>25</v>
      </c>
      <c r="E31" s="173"/>
      <c r="F31" s="173"/>
      <c r="G31" s="173">
        <v>-3244589</v>
      </c>
      <c r="H31" s="173"/>
      <c r="I31" s="173">
        <v>5356680</v>
      </c>
      <c r="J31" s="173"/>
      <c r="K31" s="174">
        <f t="shared" si="0"/>
        <v>2112091</v>
      </c>
      <c r="L31" s="173"/>
      <c r="M31" s="174">
        <f t="shared" si="1"/>
        <v>2112091</v>
      </c>
    </row>
    <row r="32" spans="1:13" ht="28.5" customHeight="1">
      <c r="A32" s="346" t="s">
        <v>496</v>
      </c>
      <c r="B32" s="347"/>
      <c r="C32" s="347"/>
      <c r="D32" s="4">
        <v>26</v>
      </c>
      <c r="E32" s="173"/>
      <c r="F32" s="173"/>
      <c r="G32" s="173">
        <v>-7746521</v>
      </c>
      <c r="H32" s="173"/>
      <c r="I32" s="173"/>
      <c r="J32" s="173"/>
      <c r="K32" s="174">
        <f t="shared" si="0"/>
        <v>-7746521</v>
      </c>
      <c r="L32" s="173">
        <v>245624</v>
      </c>
      <c r="M32" s="174">
        <f t="shared" si="1"/>
        <v>-7500897</v>
      </c>
    </row>
    <row r="33" spans="1:13" ht="25.5" customHeight="1">
      <c r="A33" s="346" t="s">
        <v>497</v>
      </c>
      <c r="B33" s="347"/>
      <c r="C33" s="347"/>
      <c r="D33" s="4">
        <v>27</v>
      </c>
      <c r="E33" s="173"/>
      <c r="F33" s="173"/>
      <c r="G33" s="173">
        <v>85933880</v>
      </c>
      <c r="H33" s="173"/>
      <c r="I33" s="173"/>
      <c r="J33" s="173"/>
      <c r="K33" s="174">
        <f t="shared" si="0"/>
        <v>85933880</v>
      </c>
      <c r="L33" s="173"/>
      <c r="M33" s="174">
        <f t="shared" si="1"/>
        <v>85933880</v>
      </c>
    </row>
    <row r="34" spans="1:13" ht="15.75" customHeight="1">
      <c r="A34" s="346" t="s">
        <v>310</v>
      </c>
      <c r="B34" s="347"/>
      <c r="C34" s="347"/>
      <c r="D34" s="4">
        <v>28</v>
      </c>
      <c r="E34" s="173"/>
      <c r="F34" s="173"/>
      <c r="G34" s="173">
        <v>785008</v>
      </c>
      <c r="H34" s="173"/>
      <c r="I34" s="173">
        <v>-1189721</v>
      </c>
      <c r="J34" s="173"/>
      <c r="K34" s="174">
        <f t="shared" si="0"/>
        <v>-404713</v>
      </c>
      <c r="L34" s="173">
        <v>552911</v>
      </c>
      <c r="M34" s="174">
        <f t="shared" si="1"/>
        <v>148198</v>
      </c>
    </row>
    <row r="35" spans="1:13" ht="28.5" customHeight="1">
      <c r="A35" s="348" t="s">
        <v>439</v>
      </c>
      <c r="B35" s="347"/>
      <c r="C35" s="347"/>
      <c r="D35" s="4">
        <v>29</v>
      </c>
      <c r="E35" s="174">
        <f aca="true" t="shared" si="11" ref="E35:J35">SUM(E36:E39)</f>
        <v>0</v>
      </c>
      <c r="F35" s="174">
        <f t="shared" si="11"/>
        <v>0</v>
      </c>
      <c r="G35" s="174">
        <f t="shared" si="11"/>
        <v>0</v>
      </c>
      <c r="H35" s="174">
        <f t="shared" si="11"/>
        <v>20036009</v>
      </c>
      <c r="I35" s="174">
        <f t="shared" si="11"/>
        <v>129569111</v>
      </c>
      <c r="J35" s="174">
        <f t="shared" si="11"/>
        <v>-152504002</v>
      </c>
      <c r="K35" s="174">
        <f t="shared" si="0"/>
        <v>-2898882</v>
      </c>
      <c r="L35" s="174">
        <f>SUM(L36:L39)</f>
        <v>-986729</v>
      </c>
      <c r="M35" s="174">
        <f t="shared" si="1"/>
        <v>-3885611</v>
      </c>
    </row>
    <row r="36" spans="1:13" ht="17.25" customHeight="1">
      <c r="A36" s="346" t="s">
        <v>353</v>
      </c>
      <c r="B36" s="347"/>
      <c r="C36" s="347"/>
      <c r="D36" s="4">
        <v>30</v>
      </c>
      <c r="E36" s="173"/>
      <c r="F36" s="173"/>
      <c r="G36" s="173"/>
      <c r="H36" s="173"/>
      <c r="I36" s="173"/>
      <c r="J36" s="173"/>
      <c r="K36" s="174">
        <f t="shared" si="0"/>
        <v>0</v>
      </c>
      <c r="L36" s="173"/>
      <c r="M36" s="174">
        <f t="shared" si="1"/>
        <v>0</v>
      </c>
    </row>
    <row r="37" spans="1:13" ht="12.75">
      <c r="A37" s="346" t="s">
        <v>354</v>
      </c>
      <c r="B37" s="347"/>
      <c r="C37" s="347"/>
      <c r="D37" s="4">
        <v>31</v>
      </c>
      <c r="E37" s="173"/>
      <c r="F37" s="173"/>
      <c r="G37" s="173"/>
      <c r="H37" s="173"/>
      <c r="I37" s="173"/>
      <c r="J37" s="173"/>
      <c r="K37" s="174">
        <f t="shared" si="0"/>
        <v>0</v>
      </c>
      <c r="L37" s="173"/>
      <c r="M37" s="174">
        <f t="shared" si="1"/>
        <v>0</v>
      </c>
    </row>
    <row r="38" spans="1:13" ht="12.75">
      <c r="A38" s="346" t="s">
        <v>355</v>
      </c>
      <c r="B38" s="347"/>
      <c r="C38" s="347"/>
      <c r="D38" s="4">
        <v>32</v>
      </c>
      <c r="E38" s="173"/>
      <c r="F38" s="173"/>
      <c r="G38" s="173"/>
      <c r="H38" s="173"/>
      <c r="I38" s="173"/>
      <c r="J38" s="173">
        <v>-2898882</v>
      </c>
      <c r="K38" s="174">
        <f t="shared" si="0"/>
        <v>-2898882</v>
      </c>
      <c r="L38" s="173">
        <v>-986729</v>
      </c>
      <c r="M38" s="174">
        <f t="shared" si="1"/>
        <v>-3885611</v>
      </c>
    </row>
    <row r="39" spans="1:13" ht="12.75">
      <c r="A39" s="346" t="s">
        <v>107</v>
      </c>
      <c r="B39" s="347"/>
      <c r="C39" s="347"/>
      <c r="D39" s="4">
        <v>33</v>
      </c>
      <c r="E39" s="173"/>
      <c r="F39" s="173"/>
      <c r="G39" s="173"/>
      <c r="H39" s="173">
        <v>20036009</v>
      </c>
      <c r="I39" s="173">
        <v>129569111</v>
      </c>
      <c r="J39" s="173">
        <v>-149605120</v>
      </c>
      <c r="K39" s="174">
        <f t="shared" si="0"/>
        <v>0</v>
      </c>
      <c r="L39" s="173"/>
      <c r="M39" s="174">
        <f t="shared" si="1"/>
        <v>0</v>
      </c>
    </row>
    <row r="40" spans="1:13" ht="38.25" customHeight="1">
      <c r="A40" s="371" t="s">
        <v>498</v>
      </c>
      <c r="B40" s="372"/>
      <c r="C40" s="372"/>
      <c r="D40" s="48">
        <v>34</v>
      </c>
      <c r="E40" s="178">
        <f aca="true" t="shared" si="12" ref="E40:J40">E27+E28+E35</f>
        <v>442887200</v>
      </c>
      <c r="F40" s="178">
        <f t="shared" si="12"/>
        <v>0</v>
      </c>
      <c r="G40" s="178">
        <f t="shared" si="12"/>
        <v>560772396</v>
      </c>
      <c r="H40" s="178">
        <f t="shared" si="12"/>
        <v>443930661</v>
      </c>
      <c r="I40" s="178">
        <f t="shared" si="12"/>
        <v>402754919</v>
      </c>
      <c r="J40" s="178">
        <f t="shared" si="12"/>
        <v>84949765</v>
      </c>
      <c r="K40" s="178">
        <f t="shared" si="0"/>
        <v>1935294941</v>
      </c>
      <c r="L40" s="178">
        <f>L27+L28+L35</f>
        <v>68598004</v>
      </c>
      <c r="M40" s="178">
        <f t="shared" si="1"/>
        <v>2003892945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4:K17 K19:K22 K36:K39" formulaRange="1"/>
    <ignoredError sqref="K10:K13 K18 K23 K40 K25:K35 K24" formula="1" formulaRange="1"/>
    <ignoredError sqref="K24" formula="1" formulaRange="1" unlockedFormula="1"/>
    <ignoredError sqref="E24:J24 L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137" customWidth="1"/>
  </cols>
  <sheetData>
    <row r="1" spans="1:10" ht="12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73" t="s">
        <v>433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ht="12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74" t="s">
        <v>98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2.7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2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ht="12.75" customHeight="1">
      <c r="A7" s="374"/>
      <c r="B7" s="374"/>
      <c r="C7" s="374"/>
      <c r="D7" s="374"/>
      <c r="E7" s="374"/>
      <c r="F7" s="374"/>
      <c r="G7" s="374"/>
      <c r="H7" s="374"/>
      <c r="I7" s="374"/>
      <c r="J7" s="374"/>
    </row>
    <row r="8" spans="1:10" ht="12.75" customHeight="1">
      <c r="A8" s="374"/>
      <c r="B8" s="374"/>
      <c r="C8" s="374"/>
      <c r="D8" s="374"/>
      <c r="E8" s="374"/>
      <c r="F8" s="374"/>
      <c r="G8" s="374"/>
      <c r="H8" s="374"/>
      <c r="I8" s="374"/>
      <c r="J8" s="374"/>
    </row>
    <row r="9" spans="1:10" ht="12.75" customHeight="1">
      <c r="A9" s="374"/>
      <c r="B9" s="374"/>
      <c r="C9" s="374"/>
      <c r="D9" s="374"/>
      <c r="E9" s="374"/>
      <c r="F9" s="374"/>
      <c r="G9" s="374"/>
      <c r="H9" s="374"/>
      <c r="I9" s="374"/>
      <c r="J9" s="374"/>
    </row>
    <row r="10" spans="1:10" ht="12">
      <c r="A10" s="375"/>
      <c r="B10" s="375"/>
      <c r="C10" s="375"/>
      <c r="D10" s="375"/>
      <c r="E10" s="375"/>
      <c r="F10" s="375"/>
      <c r="G10" s="375"/>
      <c r="H10" s="375"/>
      <c r="I10" s="375"/>
      <c r="J10" s="375"/>
    </row>
    <row r="11" spans="1:10" ht="12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2">
      <c r="A24" s="138"/>
      <c r="B24" s="138"/>
      <c r="C24" s="138"/>
      <c r="D24" s="138"/>
      <c r="E24" s="138"/>
      <c r="F24" s="138"/>
      <c r="G24" s="138"/>
      <c r="H24" s="138"/>
      <c r="I24" s="138"/>
      <c r="J24" s="138"/>
    </row>
    <row r="25" spans="1:10" ht="12">
      <c r="A25" s="138"/>
      <c r="B25" s="138"/>
      <c r="C25" s="138"/>
      <c r="D25" s="138"/>
      <c r="E25" s="138"/>
      <c r="F25" s="138"/>
      <c r="G25" s="138"/>
      <c r="H25" s="138"/>
      <c r="J25" s="138"/>
    </row>
    <row r="26" spans="1:10" ht="12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7" spans="1:10" ht="12">
      <c r="A27" s="138"/>
      <c r="B27" s="138"/>
      <c r="C27" s="138"/>
      <c r="D27" s="138"/>
      <c r="E27" s="138"/>
      <c r="F27" s="138"/>
      <c r="G27" s="138"/>
      <c r="H27" s="138"/>
      <c r="I27" s="138"/>
      <c r="J27" s="138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nbabic1</cp:lastModifiedBy>
  <cp:lastPrinted>2011-04-18T07:43:24Z</cp:lastPrinted>
  <dcterms:created xsi:type="dcterms:W3CDTF">2008-10-17T11:51:54Z</dcterms:created>
  <dcterms:modified xsi:type="dcterms:W3CDTF">2011-04-28T14:53:49Z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