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18180" windowHeight="12570" activeTab="4"/>
  </bookViews>
  <sheets>
    <sheet name="OPĆI PODACI" sheetId="1" r:id="rId1"/>
    <sheet name="BILANCA" sheetId="2" r:id="rId2"/>
    <sheet name="RDiG-tekuće razdoblje" sheetId="3" r:id="rId3"/>
    <sheet name="RDiG-kumulativno" sheetId="4" r:id="rId4"/>
    <sheet name="NOVČANI TIJEK" sheetId="5" r:id="rId5"/>
    <sheet name="PROMJENE KAPITALA" sheetId="6" r:id="rId6"/>
    <sheet name="BILJEŠKE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_xlnm.Print_Area" localSheetId="1">'BILANCA'!$A$1:$I$65</definedName>
    <definedName name="_xlnm.Print_Area" localSheetId="6">'BILJEŠKE'!$A$1:$J$49</definedName>
    <definedName name="_xlnm.Print_Area" localSheetId="4">'NOVČANI TIJEK'!$A$1:$F$73</definedName>
    <definedName name="_xlnm.Print_Area" localSheetId="5">'PROMJENE KAPITALA'!$A$1:$P$41</definedName>
    <definedName name="_xlnm.Print_Area" localSheetId="3">'RDiG-kumulativno'!$A$1:$J$47</definedName>
    <definedName name="_xlnm.Print_Area" localSheetId="2">'RDiG-tekuće razdoblje'!$A$1:$J$49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<sst xmlns="http://schemas.openxmlformats.org/spreadsheetml/2006/main" count="665" uniqueCount="461">
  <si>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</si>
  <si>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</si>
  <si>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</si>
  <si>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</si>
  <si>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</si>
  <si>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</si>
  <si>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</si>
  <si>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</si>
  <si>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</si>
  <si>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</si>
  <si>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</si>
  <si>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</si>
  <si>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</si>
  <si>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</si>
  <si>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</si>
  <si>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</si>
  <si>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</si>
  <si>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</si>
  <si>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</si>
  <si>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</si>
  <si>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</si>
  <si>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</si>
  <si>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</si>
  <si>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</si>
  <si>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</si>
  <si>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</si>
  <si>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</si>
  <si>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</si>
  <si>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</si>
  <si>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</si>
  <si>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</si>
  <si>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</si>
  <si>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</si>
  <si>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</si>
  <si>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</si>
  <si>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</si>
  <si>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</si>
  <si>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</si>
  <si>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</si>
  <si>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</si>
  <si>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</si>
  <si>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</si>
  <si>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</si>
  <si>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</si>
  <si>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</si>
  <si>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</si>
  <si>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</si>
  <si>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</si>
  <si>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</si>
  <si>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</si>
  <si>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</si>
  <si>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</si>
  <si>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</si>
  <si>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</si>
  <si>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</si>
  <si>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</si>
  <si>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</si>
  <si>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</si>
  <si>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</si>
  <si>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</si>
  <si>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</si>
  <si>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</si>
  <si>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</si>
  <si>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</si>
  <si>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</si>
  <si>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</si>
  <si>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</si>
  <si>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</si>
  <si>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</si>
  <si>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</si>
  <si>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</si>
  <si>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</si>
  <si>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</si>
  <si>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</si>
  <si>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</si>
  <si>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</si>
  <si>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</si>
  <si>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</si>
  <si>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</si>
  <si>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</si>
  <si>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</si>
  <si>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</si>
  <si>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</si>
  <si>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</si>
  <si>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</si>
  <si>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</si>
  <si>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</si>
  <si>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</si>
  <si>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</si>
  <si>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</si>
  <si>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</si>
  <si>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</si>
  <si>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</si>
  <si>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</si>
  <si>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</si>
  <si>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</si>
  <si>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</si>
  <si>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</si>
  <si>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</si>
  <si>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</si>
  <si>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</si>
  <si>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</si>
  <si>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</si>
  <si>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</si>
  <si>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</si>
  <si>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</si>
  <si>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</si>
  <si>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</si>
  <si>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</si>
  <si>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</si>
  <si>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</si>
  <si>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</si>
  <si>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</si>
  <si>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</si>
  <si>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</si>
  <si>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</si>
  <si>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</si>
  <si>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</si>
  <si>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</si>
  <si>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</si>
  <si>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</si>
  <si>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</si>
  <si>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</si>
  <si>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</si>
  <si>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</si>
  <si>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</si>
  <si>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</si>
  <si>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</si>
  <si>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</si>
  <si>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</si>
  <si>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</si>
  <si>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</si>
  <si>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</si>
  <si>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</si>
  <si>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</si>
  <si>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</si>
  <si>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</si>
  <si>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</si>
  <si>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</si>
  <si>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</si>
  <si>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</si>
  <si>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</si>
  <si>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</si>
  <si>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</si>
  <si>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</si>
  <si>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</si>
  <si>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</si>
  <si>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</si>
  <si>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</si>
  <si>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</si>
  <si>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</si>
  <si>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</si>
  <si>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</si>
  <si>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</si>
  <si>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</si>
  <si>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</si>
  <si>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</si>
  <si>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</si>
  <si>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</si>
  <si>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</si>
  <si>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</si>
  <si>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</si>
  <si>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</si>
  <si>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</si>
  <si>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</si>
  <si>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</si>
  <si>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</si>
  <si>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</si>
  <si>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</si>
  <si>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</si>
  <si>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</si>
  <si>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</si>
  <si>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</si>
  <si>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</si>
  <si>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</si>
  <si>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</si>
  <si>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</si>
  <si>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</si>
  <si>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</si>
  <si>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</si>
  <si>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</si>
  <si>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</si>
  <si>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</si>
  <si>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</si>
  <si>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</si>
  <si>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</si>
  <si>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</si>
  <si>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</si>
  <si>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</si>
  <si>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</si>
  <si>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</si>
  <si>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</si>
  <si>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</si>
  <si>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</si>
  <si>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</si>
  <si>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</si>
  <si>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</si>
  <si>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</si>
  <si>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</si>
  <si>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</si>
  <si>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</si>
  <si>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</si>
  <si>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</si>
  <si>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</si>
  <si>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</si>
  <si>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</si>
  <si>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</si>
  <si>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</si>
  <si>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</si>
  <si>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</si>
  <si>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</si>
  <si>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</si>
  <si>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</si>
  <si>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</si>
  <si>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</si>
  <si>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</si>
  <si>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</si>
  <si>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</si>
  <si>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</si>
  <si>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</si>
  <si>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</si>
  <si>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</si>
  <si>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</si>
  <si>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</si>
  <si>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</si>
  <si>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</si>
  <si>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</si>
  <si>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</si>
  <si>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</si>
  <si>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</si>
  <si>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</si>
  <si>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</si>
  <si>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</si>
  <si>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</si>
  <si>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</si>
  <si>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</si>
  <si>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</si>
  <si>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</si>
  <si>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</si>
  <si>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</si>
  <si>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</si>
  <si>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</si>
  <si>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</si>
  <si>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</si>
  <si>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</si>
  <si>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</si>
  <si>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</si>
  <si>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</si>
  <si>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</si>
  <si>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</si>
  <si>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</si>
  <si>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</si>
  <si>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</si>
  <si>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</si>
  <si>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</si>
  <si>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</si>
  <si>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</si>
  <si>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</si>
  <si>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</si>
  <si>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</si>
  <si>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</si>
  <si>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</si>
  <si>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</si>
  <si>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</si>
  <si>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</si>
  <si>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</si>
  <si>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</si>
  <si>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</si>
  <si>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</si>
  <si>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</si>
  <si>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</si>
  <si>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</si>
  <si>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</si>
  <si>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</si>
  <si>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</si>
  <si>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</si>
  <si>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</si>
  <si>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</si>
  <si>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</si>
  <si>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</si>
  <si>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</si>
  <si>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</si>
  <si>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</si>
  <si>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</si>
  <si>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</si>
  <si>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</si>
  <si>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</si>
  <si>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</si>
  <si>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</si>
  <si>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</si>
  <si>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</si>
  <si>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</si>
  <si>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</si>
  <si>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</si>
  <si>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</si>
  <si>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</si>
  <si>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</si>
  <si>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</si>
  <si>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</si>
  <si>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</si>
  <si>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</si>
  <si>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</si>
  <si>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</si>
  <si>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</si>
  <si>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</si>
  <si>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</si>
  <si>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</si>
  <si>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</si>
  <si>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</si>
  <si>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</si>
  <si>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</si>
  <si>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</si>
  <si>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</si>
  <si>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</si>
  <si>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</si>
  <si>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</si>
  <si>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</si>
  <si>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</si>
  <si>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</si>
  <si>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</si>
  <si>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</si>
  <si>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</si>
  <si>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</si>
  <si>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</si>
  <si>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</si>
  <si>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</si>
  <si>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</si>
  <si>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</si>
  <si>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</si>
  <si>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</si>
  <si>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</si>
  <si>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</si>
  <si>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</si>
  <si>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</si>
  <si>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</si>
  <si>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</si>
  <si>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</si>
  <si>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</si>
  <si>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</si>
  <si>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</si>
  <si>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</si>
  <si>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</si>
  <si>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</si>
  <si>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</si>
  <si>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</si>
  <si>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</si>
  <si>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</si>
  <si>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</si>
  <si>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</si>
  <si>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</si>
  <si>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</si>
  <si>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</si>
  <si>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</si>
  <si>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</si>
  <si>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</si>
  <si>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</si>
  <si>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</si>
  <si>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</si>
  <si>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</si>
  <si>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</si>
  <si>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</si>
  <si>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</si>
  <si>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</si>
  <si>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</si>
  <si>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</si>
  <si>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</si>
  <si>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</si>
  <si>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</si>
  <si>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</si>
  <si>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</si>
  <si>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</si>
  <si>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</si>
  <si>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</si>
  <si>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</si>
  <si>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</si>
  <si>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</si>
  <si>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</si>
  <si>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</si>
  <si>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</si>
  <si>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</si>
  <si>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</si>
  <si>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</si>
  <si>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</si>
  <si>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</si>
  <si>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</si>
  <si>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</si>
  <si>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</si>
  <si>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</si>
  <si>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OBVEZE  DRUGOG  REDA (PODREĐENE  OBVEZE)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</si>
  <si>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</si>
  <si>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</si>
  <si>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</si>
  <si>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</si>
  <si>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</si>
  <si>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</si>
  <si>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</si>
  <si>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</si>
  <si>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</si>
  <si>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</si>
  <si>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</si>
  <si>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</si>
  <si>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</si>
  <si>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</si>
  <si>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</si>
  <si>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</si>
  <si>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</si>
  <si>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</si>
  <si>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</si>
  <si>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</si>
  <si>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</si>
  <si>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</si>
  <si>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</si>
  <si>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</si>
  <si>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</si>
  <si>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</si>
  <si>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</si>
  <si>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</si>
  <si>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</si>
  <si>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</si>
  <si>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</si>
  <si>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</si>
  <si>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</si>
  <si>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</si>
  <si>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</si>
  <si>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</si>
  <si>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</si>
  <si>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</si>
  <si>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</si>
  <si>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</si>
  <si>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</si>
  <si>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</si>
  <si>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</si>
  <si>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</si>
  <si>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</si>
  <si>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</si>
  <si>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</si>
  <si>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</si>
  <si>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080051022</t>
  </si>
  <si>
    <t>26187994862</t>
  </si>
  <si>
    <t>CROATIA osiguranje d.d.</t>
  </si>
  <si>
    <t>ZAGREB</t>
  </si>
  <si>
    <t>Miramarska 22</t>
  </si>
  <si>
    <t>www.crosig.hr</t>
  </si>
  <si>
    <t>NE</t>
  </si>
  <si>
    <t>KATICA KUZMANOVIĆ</t>
  </si>
  <si>
    <t>01/6333-117</t>
  </si>
  <si>
    <t>01/6170-381</t>
  </si>
  <si>
    <t>katica.kuzmanovic@crosig.hr</t>
  </si>
  <si>
    <t>ZDRAVKO ZRINUŠIĆ, SILVANA IVANČIĆ</t>
  </si>
  <si>
    <t>01.01.2010.</t>
  </si>
  <si>
    <t>Zagreb</t>
  </si>
  <si>
    <t>GRAD ZAGREB</t>
  </si>
  <si>
    <t>6512</t>
  </si>
  <si>
    <t>30.06.2010.</t>
  </si>
  <si>
    <t>01.04.2010.</t>
  </si>
  <si>
    <t>03276147</t>
  </si>
  <si>
    <t>Članica Uprave</t>
  </si>
  <si>
    <t>Predsjednik Uprave</t>
  </si>
  <si>
    <t>Silvana Ivančić</t>
  </si>
  <si>
    <t>Zdravko Zrinušić</t>
  </si>
  <si>
    <t>u kunama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</si>
</sst>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#,##0.00;[Red]#,##0.00"/>
    <numFmt numFmtId="166" formatCode="[$-41A]d\.\ mmmm\ yyyy"/>
  </numFmts>
  <fonts count="23">
    <font>
      <sz val="10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color indexed="8"/>
      <name val="Arial Rounded MT Bold"/>
      <family val="2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14"/>
      <name val="Arial"/>
      <family val="0"/>
    </font>
  </fonts>
  <fills count="10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>
        <color indexed="8"/>
      </left>
      <right>
        <color indexed="8"/>
      </right>
      <top>
        <color indexed="63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28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5" fillId="0" borderId="0" xfId="0" applyFont="1" applyAlignment="1">
      <alignment vertical="top"/>
    </xf>
    <xf numFmtId="14" fontId="6" fillId="2" borderId="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2" borderId="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vertical="top"/>
      <protection hidden="1"/>
    </xf>
    <xf numFmtId="3" fontId="6" fillId="2" borderId="3" xfId="0" applyNumberFormat="1" applyFont="1" applyFill="1" applyBorder="1" applyAlignment="1" applyProtection="1">
      <alignment horizontal="right" vertical="center"/>
      <protection hidden="1" locked="0"/>
    </xf>
    <xf numFmtId="0" fontId="6" fillId="2" borderId="3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>
      <alignment/>
    </xf>
    <xf numFmtId="49" fontId="6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Alignment="1">
      <alignment vertical="center"/>
    </xf>
    <xf numFmtId="49" fontId="10" fillId="0" borderId="5" xfId="20" applyNumberFormat="1" applyFont="1" applyBorder="1" applyAlignment="1">
      <alignment horizontal="center" vertical="center" wrapText="1"/>
      <protection/>
    </xf>
    <xf numFmtId="49" fontId="10" fillId="0" borderId="5" xfId="20" applyNumberFormat="1" applyFont="1" applyBorder="1" applyAlignment="1">
      <alignment vertical="center" wrapText="1"/>
      <protection/>
    </xf>
    <xf numFmtId="49" fontId="9" fillId="0" borderId="6" xfId="20" applyNumberFormat="1" applyFont="1" applyFill="1" applyBorder="1" applyAlignment="1">
      <alignment horizontal="center" vertical="center" wrapText="1"/>
      <protection/>
    </xf>
    <xf numFmtId="49" fontId="9" fillId="0" borderId="7" xfId="20" applyNumberFormat="1" applyFont="1" applyFill="1" applyBorder="1" applyAlignment="1">
      <alignment horizontal="left" vertical="center" wrapText="1"/>
      <protection/>
    </xf>
    <xf numFmtId="164" fontId="9" fillId="0" borderId="8" xfId="23" applyNumberFormat="1" applyFont="1" applyFill="1" applyBorder="1" applyAlignment="1" applyProtection="1">
      <alignment vertical="center"/>
      <protection locked="0"/>
    </xf>
    <xf numFmtId="164" fontId="9" fillId="0" borderId="9" xfId="0" applyNumberFormat="1" applyFont="1" applyFill="1" applyBorder="1" applyAlignment="1">
      <alignment vertical="center"/>
    </xf>
    <xf numFmtId="164" fontId="9" fillId="0" borderId="10" xfId="23" applyNumberFormat="1" applyFont="1" applyFill="1" applyBorder="1" applyAlignment="1" applyProtection="1">
      <alignment vertical="center"/>
      <protection locked="0"/>
    </xf>
    <xf numFmtId="49" fontId="9" fillId="0" borderId="11" xfId="20" applyNumberFormat="1" applyFont="1" applyFill="1" applyBorder="1" applyAlignment="1">
      <alignment horizontal="center" vertical="center" wrapText="1"/>
      <protection/>
    </xf>
    <xf numFmtId="49" fontId="9" fillId="0" borderId="12" xfId="20" applyNumberFormat="1" applyFont="1" applyFill="1" applyBorder="1" applyAlignment="1">
      <alignment horizontal="left" vertical="center" wrapText="1"/>
      <protection/>
    </xf>
    <xf numFmtId="164" fontId="9" fillId="0" borderId="13" xfId="23" applyNumberFormat="1" applyFont="1" applyFill="1" applyBorder="1" applyAlignment="1" applyProtection="1">
      <alignment vertical="center"/>
      <protection locked="0"/>
    </xf>
    <xf numFmtId="164" fontId="9" fillId="0" borderId="14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vertical="center"/>
    </xf>
    <xf numFmtId="164" fontId="9" fillId="0" borderId="16" xfId="23" applyNumberFormat="1" applyFont="1" applyFill="1" applyBorder="1" applyAlignment="1" applyProtection="1">
      <alignment vertical="center"/>
      <protection locked="0"/>
    </xf>
    <xf numFmtId="164" fontId="9" fillId="0" borderId="17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164" fontId="10" fillId="0" borderId="17" xfId="0" applyNumberFormat="1" applyFont="1" applyFill="1" applyBorder="1" applyAlignment="1">
      <alignment vertical="center"/>
    </xf>
    <xf numFmtId="49" fontId="10" fillId="0" borderId="11" xfId="20" applyNumberFormat="1" applyFont="1" applyFill="1" applyBorder="1" applyAlignment="1">
      <alignment horizontal="center" vertical="center" wrapText="1"/>
      <protection/>
    </xf>
    <xf numFmtId="49" fontId="10" fillId="0" borderId="12" xfId="20" applyNumberFormat="1" applyFont="1" applyFill="1" applyBorder="1" applyAlignment="1">
      <alignment horizontal="left" vertical="center" wrapText="1"/>
      <protection/>
    </xf>
    <xf numFmtId="164" fontId="9" fillId="0" borderId="13" xfId="20" applyNumberFormat="1" applyFont="1" applyFill="1" applyBorder="1" applyAlignment="1" applyProtection="1">
      <alignment vertical="center"/>
      <protection locked="0"/>
    </xf>
    <xf numFmtId="164" fontId="9" fillId="0" borderId="16" xfId="20" applyNumberFormat="1" applyFont="1" applyFill="1" applyBorder="1" applyAlignment="1" applyProtection="1">
      <alignment vertical="center"/>
      <protection locked="0"/>
    </xf>
    <xf numFmtId="164" fontId="10" fillId="0" borderId="13" xfId="20" applyNumberFormat="1" applyFont="1" applyFill="1" applyBorder="1" applyAlignment="1" applyProtection="1">
      <alignment vertical="center"/>
      <protection locked="0"/>
    </xf>
    <xf numFmtId="164" fontId="10" fillId="0" borderId="16" xfId="20" applyNumberFormat="1" applyFont="1" applyFill="1" applyBorder="1" applyAlignment="1" applyProtection="1">
      <alignment vertical="center"/>
      <protection locked="0"/>
    </xf>
    <xf numFmtId="49" fontId="9" fillId="0" borderId="18" xfId="20" applyNumberFormat="1" applyFont="1" applyFill="1" applyBorder="1" applyAlignment="1">
      <alignment horizontal="left" vertical="center" wrapText="1"/>
      <protection/>
    </xf>
    <xf numFmtId="164" fontId="9" fillId="0" borderId="19" xfId="23" applyNumberFormat="1" applyFont="1" applyFill="1" applyBorder="1" applyAlignment="1" applyProtection="1">
      <alignment vertical="center"/>
      <protection locked="0"/>
    </xf>
    <xf numFmtId="49" fontId="9" fillId="0" borderId="20" xfId="20" applyNumberFormat="1" applyFont="1" applyFill="1" applyBorder="1" applyAlignment="1">
      <alignment horizontal="center" vertical="center" wrapText="1"/>
      <protection/>
    </xf>
    <xf numFmtId="49" fontId="9" fillId="0" borderId="21" xfId="20" applyNumberFormat="1" applyFont="1" applyFill="1" applyBorder="1" applyAlignment="1">
      <alignment horizontal="left" vertical="center" wrapText="1"/>
      <protection/>
    </xf>
    <xf numFmtId="164" fontId="9" fillId="0" borderId="22" xfId="20" applyNumberFormat="1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164" fontId="9" fillId="0" borderId="25" xfId="20" applyNumberFormat="1" applyFont="1" applyFill="1" applyBorder="1" applyAlignment="1" applyProtection="1">
      <alignment vertical="center"/>
      <protection locked="0"/>
    </xf>
    <xf numFmtId="49" fontId="9" fillId="0" borderId="6" xfId="21" applyNumberFormat="1" applyFont="1" applyFill="1" applyBorder="1" applyAlignment="1">
      <alignment horizontal="center" vertical="center"/>
      <protection/>
    </xf>
    <xf numFmtId="0" fontId="9" fillId="0" borderId="26" xfId="21" applyFont="1" applyFill="1" applyBorder="1" applyAlignment="1">
      <alignment horizontal="left" vertical="center" wrapText="1"/>
      <protection/>
    </xf>
    <xf numFmtId="49" fontId="9" fillId="0" borderId="27" xfId="20" applyNumberFormat="1" applyFont="1" applyFill="1" applyBorder="1" applyAlignment="1" quotePrefix="1">
      <alignment horizontal="center" vertical="center" wrapText="1"/>
      <protection/>
    </xf>
    <xf numFmtId="164" fontId="9" fillId="0" borderId="28" xfId="23" applyNumberFormat="1" applyFont="1" applyFill="1" applyBorder="1" applyAlignment="1" applyProtection="1">
      <alignment vertical="center"/>
      <protection locked="0"/>
    </xf>
    <xf numFmtId="49" fontId="10" fillId="0" borderId="11" xfId="21" applyNumberFormat="1" applyFont="1" applyFill="1" applyBorder="1" applyAlignment="1">
      <alignment horizontal="center" vertical="center"/>
      <protection/>
    </xf>
    <xf numFmtId="0" fontId="10" fillId="0" borderId="12" xfId="21" applyFont="1" applyFill="1" applyBorder="1" applyAlignment="1">
      <alignment horizontal="left" vertical="center" wrapText="1"/>
      <protection/>
    </xf>
    <xf numFmtId="0" fontId="9" fillId="0" borderId="11" xfId="21" applyFont="1" applyFill="1" applyBorder="1" applyAlignment="1" quotePrefix="1">
      <alignment horizontal="center" vertical="center" wrapText="1"/>
      <protection/>
    </xf>
    <xf numFmtId="164" fontId="9" fillId="0" borderId="14" xfId="2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9" fillId="0" borderId="11" xfId="20" applyNumberFormat="1" applyFont="1" applyFill="1" applyBorder="1" applyAlignment="1" quotePrefix="1">
      <alignment horizontal="center" vertical="center" wrapText="1"/>
      <protection/>
    </xf>
    <xf numFmtId="49" fontId="9" fillId="0" borderId="11" xfId="21" applyNumberFormat="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left" vertical="center" wrapText="1"/>
      <protection/>
    </xf>
    <xf numFmtId="164" fontId="9" fillId="0" borderId="13" xfId="21" applyNumberFormat="1" applyFont="1" applyFill="1" applyBorder="1" applyAlignment="1" applyProtection="1">
      <alignment vertical="center"/>
      <protection locked="0"/>
    </xf>
    <xf numFmtId="164" fontId="9" fillId="0" borderId="16" xfId="21" applyNumberFormat="1" applyFont="1" applyFill="1" applyBorder="1" applyAlignment="1" applyProtection="1">
      <alignment vertical="center"/>
      <protection locked="0"/>
    </xf>
    <xf numFmtId="164" fontId="10" fillId="0" borderId="1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9" fillId="0" borderId="0" xfId="20" applyNumberFormat="1" applyFont="1" applyBorder="1" applyAlignment="1" applyProtection="1">
      <alignment vertical="center" wrapText="1"/>
      <protection locked="0"/>
    </xf>
    <xf numFmtId="49" fontId="9" fillId="0" borderId="0" xfId="22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9" fontId="9" fillId="0" borderId="27" xfId="22" applyNumberFormat="1" applyFont="1" applyFill="1" applyBorder="1" applyAlignment="1">
      <alignment horizontal="center" vertical="center"/>
      <protection/>
    </xf>
    <xf numFmtId="49" fontId="9" fillId="0" borderId="26" xfId="22" applyNumberFormat="1" applyFont="1" applyFill="1" applyBorder="1" applyAlignment="1">
      <alignment horizontal="left" vertical="center" wrapText="1"/>
      <protection/>
    </xf>
    <xf numFmtId="49" fontId="9" fillId="0" borderId="27" xfId="22" applyNumberFormat="1" applyFont="1" applyFill="1" applyBorder="1" applyAlignment="1">
      <alignment horizontal="center" vertical="center" wrapText="1"/>
      <protection/>
    </xf>
    <xf numFmtId="164" fontId="9" fillId="0" borderId="26" xfId="22" applyNumberFormat="1" applyFont="1" applyFill="1" applyBorder="1" applyAlignment="1" applyProtection="1">
      <alignment vertical="center"/>
      <protection locked="0"/>
    </xf>
    <xf numFmtId="164" fontId="9" fillId="0" borderId="9" xfId="22" applyNumberFormat="1" applyFont="1" applyFill="1" applyBorder="1" applyAlignment="1" applyProtection="1">
      <alignment vertical="center"/>
      <protection locked="0"/>
    </xf>
    <xf numFmtId="164" fontId="9" fillId="0" borderId="29" xfId="22" applyNumberFormat="1" applyFont="1" applyFill="1" applyBorder="1" applyAlignment="1" applyProtection="1">
      <alignment vertical="center"/>
      <protection locked="0"/>
    </xf>
    <xf numFmtId="164" fontId="9" fillId="0" borderId="30" xfId="22" applyNumberFormat="1" applyFont="1" applyFill="1" applyBorder="1" applyAlignment="1" applyProtection="1">
      <alignment vertical="center"/>
      <protection locked="0"/>
    </xf>
    <xf numFmtId="49" fontId="9" fillId="0" borderId="11" xfId="22" applyNumberFormat="1" applyFont="1" applyFill="1" applyBorder="1" applyAlignment="1">
      <alignment horizontal="center" vertical="center"/>
      <protection/>
    </xf>
    <xf numFmtId="49" fontId="9" fillId="0" borderId="12" xfId="22" applyNumberFormat="1" applyFont="1" applyFill="1" applyBorder="1" applyAlignment="1">
      <alignment horizontal="left" vertical="center" wrapText="1"/>
      <protection/>
    </xf>
    <xf numFmtId="49" fontId="9" fillId="0" borderId="11" xfId="22" applyNumberFormat="1" applyFont="1" applyFill="1" applyBorder="1" applyAlignment="1">
      <alignment horizontal="center" vertical="center" wrapText="1"/>
      <protection/>
    </xf>
    <xf numFmtId="164" fontId="9" fillId="0" borderId="12" xfId="22" applyNumberFormat="1" applyFont="1" applyFill="1" applyBorder="1" applyAlignment="1" applyProtection="1">
      <alignment vertical="center"/>
      <protection locked="0"/>
    </xf>
    <xf numFmtId="164" fontId="9" fillId="0" borderId="14" xfId="22" applyNumberFormat="1" applyFont="1" applyFill="1" applyBorder="1" applyAlignment="1" applyProtection="1">
      <alignment vertical="center"/>
      <protection locked="0"/>
    </xf>
    <xf numFmtId="164" fontId="9" fillId="0" borderId="15" xfId="22" applyNumberFormat="1" applyFont="1" applyFill="1" applyBorder="1" applyAlignment="1" applyProtection="1">
      <alignment vertical="center"/>
      <protection locked="0"/>
    </xf>
    <xf numFmtId="49" fontId="10" fillId="0" borderId="11" xfId="22" applyNumberFormat="1" applyFont="1" applyFill="1" applyBorder="1" applyAlignment="1">
      <alignment horizontal="center" vertical="center"/>
      <protection/>
    </xf>
    <xf numFmtId="49" fontId="10" fillId="0" borderId="12" xfId="22" applyNumberFormat="1" applyFont="1" applyFill="1" applyBorder="1" applyAlignment="1">
      <alignment horizontal="left" vertical="center" wrapText="1"/>
      <protection/>
    </xf>
    <xf numFmtId="164" fontId="10" fillId="0" borderId="12" xfId="22" applyNumberFormat="1" applyFont="1" applyFill="1" applyBorder="1" applyAlignment="1" applyProtection="1">
      <alignment vertical="center"/>
      <protection locked="0"/>
    </xf>
    <xf numFmtId="164" fontId="10" fillId="0" borderId="14" xfId="22" applyNumberFormat="1" applyFont="1" applyFill="1" applyBorder="1" applyAlignment="1" applyProtection="1">
      <alignment vertical="center"/>
      <protection locked="0"/>
    </xf>
    <xf numFmtId="164" fontId="10" fillId="0" borderId="15" xfId="22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9" fillId="0" borderId="31" xfId="22" applyNumberFormat="1" applyFont="1" applyFill="1" applyBorder="1" applyAlignment="1">
      <alignment horizontal="center" vertical="center"/>
      <protection/>
    </xf>
    <xf numFmtId="49" fontId="9" fillId="0" borderId="18" xfId="22" applyNumberFormat="1" applyFont="1" applyFill="1" applyBorder="1" applyAlignment="1">
      <alignment horizontal="left" vertical="center" wrapText="1"/>
      <protection/>
    </xf>
    <xf numFmtId="49" fontId="9" fillId="0" borderId="31" xfId="22" applyNumberFormat="1" applyFont="1" applyFill="1" applyBorder="1" applyAlignment="1">
      <alignment horizontal="center" vertical="center" wrapText="1"/>
      <protection/>
    </xf>
    <xf numFmtId="164" fontId="9" fillId="0" borderId="18" xfId="22" applyNumberFormat="1" applyFont="1" applyFill="1" applyBorder="1" applyAlignment="1" applyProtection="1">
      <alignment vertical="center"/>
      <protection locked="0"/>
    </xf>
    <xf numFmtId="164" fontId="9" fillId="0" borderId="32" xfId="22" applyNumberFormat="1" applyFont="1" applyFill="1" applyBorder="1" applyAlignment="1" applyProtection="1">
      <alignment vertical="center"/>
      <protection locked="0"/>
    </xf>
    <xf numFmtId="164" fontId="9" fillId="0" borderId="33" xfId="22" applyNumberFormat="1" applyFont="1" applyFill="1" applyBorder="1" applyAlignment="1" applyProtection="1">
      <alignment vertical="center"/>
      <protection locked="0"/>
    </xf>
    <xf numFmtId="49" fontId="9" fillId="0" borderId="20" xfId="22" applyNumberFormat="1" applyFont="1" applyFill="1" applyBorder="1" applyAlignment="1">
      <alignment horizontal="center" vertical="center"/>
      <protection/>
    </xf>
    <xf numFmtId="49" fontId="9" fillId="0" borderId="20" xfId="22" applyNumberFormat="1" applyFont="1" applyFill="1" applyBorder="1" applyAlignment="1">
      <alignment horizontal="center" vertical="center" wrapText="1"/>
      <protection/>
    </xf>
    <xf numFmtId="164" fontId="9" fillId="0" borderId="22" xfId="2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9" fillId="0" borderId="6" xfId="0" applyFont="1" applyFill="1" applyBorder="1" applyAlignment="1" quotePrefix="1">
      <alignment horizontal="center" vertical="center" wrapText="1"/>
    </xf>
    <xf numFmtId="164" fontId="9" fillId="0" borderId="27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 quotePrefix="1">
      <alignment horizontal="center" vertical="center" wrapText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vertical="center" wrapText="1"/>
    </xf>
    <xf numFmtId="164" fontId="9" fillId="0" borderId="11" xfId="0" applyNumberFormat="1" applyFont="1" applyBorder="1" applyAlignment="1">
      <alignment vertical="center"/>
    </xf>
    <xf numFmtId="0" fontId="10" fillId="3" borderId="11" xfId="0" applyFont="1" applyFill="1" applyBorder="1" applyAlignment="1">
      <alignment vertical="center" wrapText="1"/>
    </xf>
    <xf numFmtId="0" fontId="10" fillId="3" borderId="11" xfId="24" applyFont="1" applyFill="1" applyBorder="1" applyAlignment="1">
      <alignment vertical="center" wrapText="1"/>
      <protection/>
    </xf>
    <xf numFmtId="164" fontId="5" fillId="0" borderId="11" xfId="0" applyNumberFormat="1" applyFont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9" fillId="3" borderId="31" xfId="24" applyFont="1" applyFill="1" applyBorder="1" applyAlignment="1">
      <alignment vertical="center" wrapText="1"/>
      <protection/>
    </xf>
    <xf numFmtId="0" fontId="9" fillId="0" borderId="31" xfId="0" applyFont="1" applyBorder="1" applyAlignment="1" quotePrefix="1">
      <alignment horizontal="center" vertical="center" wrapText="1"/>
    </xf>
    <xf numFmtId="164" fontId="10" fillId="0" borderId="31" xfId="0" applyNumberFormat="1" applyFont="1" applyBorder="1" applyAlignment="1">
      <alignment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10" fillId="4" borderId="27" xfId="0" applyFont="1" applyFill="1" applyBorder="1" applyAlignment="1">
      <alignment vertical="center" wrapText="1"/>
    </xf>
    <xf numFmtId="0" fontId="9" fillId="0" borderId="27" xfId="0" applyFont="1" applyBorder="1" applyAlignment="1" quotePrefix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31" xfId="0" applyFont="1" applyFill="1" applyBorder="1" applyAlignment="1" quotePrefix="1">
      <alignment horizontal="center" vertical="center" wrapText="1"/>
    </xf>
    <xf numFmtId="164" fontId="9" fillId="0" borderId="31" xfId="0" applyNumberFormat="1" applyFont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9" fillId="0" borderId="27" xfId="0" applyFont="1" applyFill="1" applyBorder="1" applyAlignment="1" quotePrefix="1">
      <alignment horizontal="center" vertical="center" wrapText="1"/>
    </xf>
    <xf numFmtId="164" fontId="10" fillId="0" borderId="27" xfId="0" applyNumberFormat="1" applyFont="1" applyBorder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4" fontId="10" fillId="0" borderId="35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9" fillId="0" borderId="20" xfId="0" applyFont="1" applyBorder="1" applyAlignment="1" quotePrefix="1">
      <alignment horizontal="center" vertical="center" wrapText="1"/>
    </xf>
    <xf numFmtId="164" fontId="10" fillId="0" borderId="2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49" fontId="9" fillId="0" borderId="12" xfId="20" applyNumberFormat="1" applyFont="1" applyFill="1" applyBorder="1" applyAlignment="1">
      <alignment horizontal="left" vertical="top" wrapText="1"/>
      <protection/>
    </xf>
    <xf numFmtId="3" fontId="9" fillId="5" borderId="36" xfId="20" applyNumberFormat="1" applyFont="1" applyFill="1" applyBorder="1" applyAlignment="1">
      <alignment horizontal="center" vertical="center"/>
      <protection/>
    </xf>
    <xf numFmtId="3" fontId="9" fillId="5" borderId="37" xfId="20" applyNumberFormat="1" applyFont="1" applyFill="1" applyBorder="1" applyAlignment="1">
      <alignment horizontal="center" vertical="center" wrapText="1"/>
      <protection/>
    </xf>
    <xf numFmtId="3" fontId="9" fillId="5" borderId="38" xfId="20" applyNumberFormat="1" applyFont="1" applyFill="1" applyBorder="1" applyAlignment="1">
      <alignment horizontal="center" vertical="center" wrapText="1"/>
      <protection/>
    </xf>
    <xf numFmtId="49" fontId="9" fillId="6" borderId="5" xfId="20" applyNumberFormat="1" applyFont="1" applyFill="1" applyBorder="1" applyAlignment="1">
      <alignment horizontal="center" vertical="center" wrapText="1"/>
      <protection/>
    </xf>
    <xf numFmtId="49" fontId="9" fillId="6" borderId="3" xfId="20" applyNumberFormat="1" applyFont="1" applyFill="1" applyBorder="1" applyAlignment="1">
      <alignment horizontal="center" vertical="center" wrapText="1"/>
      <protection/>
    </xf>
    <xf numFmtId="3" fontId="9" fillId="6" borderId="37" xfId="20" applyNumberFormat="1" applyFont="1" applyFill="1" applyBorder="1" applyAlignment="1">
      <alignment horizontal="center" vertical="center"/>
      <protection/>
    </xf>
    <xf numFmtId="3" fontId="9" fillId="6" borderId="37" xfId="20" applyNumberFormat="1" applyFont="1" applyFill="1" applyBorder="1" applyAlignment="1">
      <alignment horizontal="center" vertical="center" wrapText="1"/>
      <protection/>
    </xf>
    <xf numFmtId="3" fontId="9" fillId="6" borderId="38" xfId="20" applyNumberFormat="1" applyFont="1" applyFill="1" applyBorder="1" applyAlignment="1">
      <alignment horizontal="center" vertical="center" wrapText="1"/>
      <protection/>
    </xf>
    <xf numFmtId="49" fontId="9" fillId="0" borderId="21" xfId="22" applyNumberFormat="1" applyFont="1" applyFill="1" applyBorder="1" applyAlignment="1">
      <alignment horizontal="left" vertical="top" wrapText="1"/>
      <protection/>
    </xf>
    <xf numFmtId="4" fontId="9" fillId="5" borderId="39" xfId="22" applyNumberFormat="1" applyFont="1" applyFill="1" applyBorder="1" applyAlignment="1">
      <alignment horizontal="center" vertical="center"/>
      <protection/>
    </xf>
    <xf numFmtId="4" fontId="9" fillId="5" borderId="40" xfId="22" applyNumberFormat="1" applyFont="1" applyFill="1" applyBorder="1" applyAlignment="1">
      <alignment horizontal="center" vertical="center"/>
      <protection/>
    </xf>
    <xf numFmtId="4" fontId="9" fillId="5" borderId="41" xfId="22" applyNumberFormat="1" applyFont="1" applyFill="1" applyBorder="1" applyAlignment="1">
      <alignment horizontal="center" vertical="center"/>
      <protection/>
    </xf>
    <xf numFmtId="4" fontId="9" fillId="5" borderId="42" xfId="22" applyNumberFormat="1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49" fontId="9" fillId="5" borderId="36" xfId="20" applyNumberFormat="1" applyFont="1" applyFill="1" applyBorder="1" applyAlignment="1">
      <alignment horizontal="center" vertical="center" wrapText="1"/>
      <protection/>
    </xf>
    <xf numFmtId="49" fontId="9" fillId="5" borderId="1" xfId="20" applyNumberFormat="1" applyFont="1" applyFill="1" applyBorder="1" applyAlignment="1">
      <alignment horizontal="center" vertical="center" wrapText="1"/>
      <protection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 quotePrefix="1">
      <alignment horizontal="center" vertical="center" wrapText="1"/>
    </xf>
    <xf numFmtId="164" fontId="9" fillId="8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9" fillId="5" borderId="39" xfId="20" applyNumberFormat="1" applyFont="1" applyFill="1" applyBorder="1" applyAlignment="1">
      <alignment horizontal="center" vertical="center" wrapText="1"/>
      <protection/>
    </xf>
    <xf numFmtId="49" fontId="9" fillId="5" borderId="42" xfId="20" applyNumberFormat="1" applyFont="1" applyFill="1" applyBorder="1" applyAlignment="1">
      <alignment horizontal="center" vertical="center" wrapText="1"/>
      <protection/>
    </xf>
    <xf numFmtId="0" fontId="10" fillId="5" borderId="40" xfId="24" applyFont="1" applyFill="1" applyBorder="1" applyAlignment="1">
      <alignment horizontal="center" vertical="center" wrapText="1"/>
      <protection/>
    </xf>
    <xf numFmtId="0" fontId="9" fillId="5" borderId="41" xfId="24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9" fillId="3" borderId="47" xfId="24" applyFont="1" applyFill="1" applyBorder="1" applyAlignment="1">
      <alignment vertical="center" wrapText="1"/>
      <protection/>
    </xf>
    <xf numFmtId="0" fontId="9" fillId="3" borderId="28" xfId="24" applyFont="1" applyFill="1" applyBorder="1" applyAlignment="1">
      <alignment horizontal="center" vertical="center" wrapText="1"/>
      <protection/>
    </xf>
    <xf numFmtId="164" fontId="5" fillId="0" borderId="48" xfId="0" applyNumberFormat="1" applyFont="1" applyBorder="1" applyAlignment="1">
      <alignment vertical="center"/>
    </xf>
    <xf numFmtId="164" fontId="6" fillId="0" borderId="4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1" fillId="3" borderId="16" xfId="24" applyFont="1" applyFill="1" applyBorder="1" applyAlignment="1">
      <alignment vertical="center" wrapText="1"/>
      <protection/>
    </xf>
    <xf numFmtId="0" fontId="9" fillId="3" borderId="13" xfId="24" applyFont="1" applyFill="1" applyBorder="1" applyAlignment="1">
      <alignment horizontal="center" vertical="center" wrapText="1"/>
      <protection/>
    </xf>
    <xf numFmtId="164" fontId="5" fillId="0" borderId="14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9" fillId="3" borderId="16" xfId="24" applyFont="1" applyFill="1" applyBorder="1" applyAlignment="1">
      <alignment vertical="center" wrapText="1"/>
      <protection/>
    </xf>
    <xf numFmtId="0" fontId="10" fillId="3" borderId="16" xfId="24" applyFont="1" applyFill="1" applyBorder="1" applyAlignment="1">
      <alignment vertical="center" wrapText="1"/>
      <protection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3" xfId="24" applyFont="1" applyFill="1" applyBorder="1" applyAlignment="1">
      <alignment horizontal="center" vertical="center" wrapText="1"/>
      <protection/>
    </xf>
    <xf numFmtId="164" fontId="6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3" borderId="23" xfId="24" applyFont="1" applyFill="1" applyBorder="1" applyAlignment="1">
      <alignment horizontal="center" vertical="center" wrapText="1"/>
      <protection/>
    </xf>
    <xf numFmtId="164" fontId="9" fillId="0" borderId="23" xfId="0" applyNumberFormat="1" applyFont="1" applyBorder="1" applyAlignment="1">
      <alignment vertical="center"/>
    </xf>
    <xf numFmtId="164" fontId="6" fillId="0" borderId="5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9" fillId="0" borderId="0" xfId="2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12" xfId="23" applyFont="1" applyBorder="1" applyAlignment="1" applyProtection="1">
      <alignment horizontal="left" vertical="center"/>
      <protection locked="0"/>
    </xf>
    <xf numFmtId="3" fontId="10" fillId="0" borderId="12" xfId="23" applyNumberFormat="1" applyFont="1" applyBorder="1" applyAlignment="1" applyProtection="1">
      <alignment vertical="center"/>
      <protection locked="0"/>
    </xf>
    <xf numFmtId="3" fontId="10" fillId="0" borderId="12" xfId="0" applyNumberFormat="1" applyFont="1" applyBorder="1" applyAlignment="1">
      <alignment vertical="center"/>
    </xf>
    <xf numFmtId="0" fontId="9" fillId="0" borderId="12" xfId="23" applyFont="1" applyBorder="1" applyAlignment="1" applyProtection="1">
      <alignment vertical="center"/>
      <protection locked="0"/>
    </xf>
    <xf numFmtId="0" fontId="3" fillId="0" borderId="11" xfId="23" applyFont="1" applyBorder="1" applyAlignment="1" applyProtection="1">
      <alignment vertical="center"/>
      <protection locked="0"/>
    </xf>
    <xf numFmtId="0" fontId="10" fillId="0" borderId="11" xfId="23" applyFont="1" applyBorder="1" applyAlignment="1" applyProtection="1">
      <alignment vertical="center"/>
      <protection locked="0"/>
    </xf>
    <xf numFmtId="3" fontId="10" fillId="0" borderId="15" xfId="0" applyNumberFormat="1" applyFont="1" applyBorder="1" applyAlignment="1">
      <alignment vertical="center"/>
    </xf>
    <xf numFmtId="3" fontId="10" fillId="0" borderId="16" xfId="23" applyNumberFormat="1" applyFont="1" applyBorder="1" applyAlignment="1" applyProtection="1">
      <alignment vertical="center"/>
      <protection locked="0"/>
    </xf>
    <xf numFmtId="3" fontId="10" fillId="0" borderId="5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58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/>
      <protection locked="0"/>
    </xf>
    <xf numFmtId="0" fontId="5" fillId="0" borderId="60" xfId="0" applyFont="1" applyBorder="1" applyAlignment="1">
      <alignment/>
    </xf>
    <xf numFmtId="164" fontId="5" fillId="0" borderId="60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164" fontId="5" fillId="0" borderId="62" xfId="0" applyNumberFormat="1" applyFont="1" applyBorder="1" applyAlignment="1">
      <alignment/>
    </xf>
    <xf numFmtId="164" fontId="5" fillId="0" borderId="63" xfId="0" applyNumberFormat="1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49" fontId="9" fillId="0" borderId="0" xfId="20" applyNumberFormat="1" applyFont="1" applyBorder="1" applyAlignment="1" applyProtection="1">
      <alignment horizontal="left" vertical="center" wrapText="1"/>
      <protection locked="0"/>
    </xf>
    <xf numFmtId="49" fontId="9" fillId="0" borderId="0" xfId="22" applyNumberFormat="1" applyFont="1" applyAlignment="1" applyProtection="1">
      <alignment horizontal="right" vertical="center"/>
      <protection locked="0"/>
    </xf>
    <xf numFmtId="49" fontId="9" fillId="1" borderId="1" xfId="22" applyNumberFormat="1" applyFont="1" applyFill="1" applyBorder="1" applyAlignment="1" applyProtection="1">
      <alignment horizontal="center" vertical="center"/>
      <protection locked="0"/>
    </xf>
    <xf numFmtId="49" fontId="9" fillId="0" borderId="0" xfId="20" applyNumberFormat="1" applyFont="1" applyBorder="1" applyAlignment="1" applyProtection="1">
      <alignment horizontal="right" vertical="center" wrapText="1"/>
      <protection locked="0"/>
    </xf>
    <xf numFmtId="49" fontId="9" fillId="1" borderId="1" xfId="2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 vertical="center" wrapText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49" fontId="9" fillId="0" borderId="11" xfId="23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/>
    </xf>
    <xf numFmtId="49" fontId="6" fillId="0" borderId="7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64" fontId="10" fillId="4" borderId="11" xfId="0" applyNumberFormat="1" applyFont="1" applyFill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10" fillId="0" borderId="74" xfId="23" applyNumberFormat="1" applyFont="1" applyBorder="1" applyAlignment="1" applyProtection="1">
      <alignment vertical="center"/>
      <protection locked="0"/>
    </xf>
    <xf numFmtId="3" fontId="10" fillId="0" borderId="75" xfId="0" applyNumberFormat="1" applyFont="1" applyBorder="1" applyAlignment="1">
      <alignment vertical="center"/>
    </xf>
    <xf numFmtId="164" fontId="9" fillId="0" borderId="76" xfId="23" applyNumberFormat="1" applyFont="1" applyFill="1" applyBorder="1" applyAlignment="1" applyProtection="1">
      <alignment vertical="center"/>
      <protection locked="0"/>
    </xf>
    <xf numFmtId="164" fontId="9" fillId="0" borderId="77" xfId="22" applyNumberFormat="1" applyFont="1" applyFill="1" applyBorder="1" applyAlignment="1" applyProtection="1">
      <alignment vertical="center"/>
      <protection locked="0"/>
    </xf>
    <xf numFmtId="164" fontId="9" fillId="0" borderId="21" xfId="22" applyNumberFormat="1" applyFont="1" applyFill="1" applyBorder="1" applyAlignment="1" applyProtection="1">
      <alignment vertical="center"/>
      <protection locked="0"/>
    </xf>
    <xf numFmtId="164" fontId="9" fillId="0" borderId="78" xfId="22" applyNumberFormat="1" applyFont="1" applyFill="1" applyBorder="1" applyAlignment="1" applyProtection="1">
      <alignment vertical="center"/>
      <protection locked="0"/>
    </xf>
    <xf numFmtId="164" fontId="9" fillId="0" borderId="74" xfId="22" applyNumberFormat="1" applyFont="1" applyFill="1" applyBorder="1" applyAlignment="1" applyProtection="1">
      <alignment vertical="center"/>
      <protection locked="0"/>
    </xf>
    <xf numFmtId="164" fontId="10" fillId="0" borderId="74" xfId="22" applyNumberFormat="1" applyFont="1" applyFill="1" applyBorder="1" applyAlignment="1" applyProtection="1">
      <alignment vertical="center"/>
      <protection locked="0"/>
    </xf>
    <xf numFmtId="164" fontId="9" fillId="0" borderId="79" xfId="22" applyNumberFormat="1" applyFont="1" applyFill="1" applyBorder="1" applyAlignment="1" applyProtection="1">
      <alignment vertical="center"/>
      <protection locked="0"/>
    </xf>
    <xf numFmtId="164" fontId="9" fillId="0" borderId="25" xfId="22" applyNumberFormat="1" applyFont="1" applyFill="1" applyBorder="1" applyAlignment="1" applyProtection="1">
      <alignment vertical="center"/>
      <protection locked="0"/>
    </xf>
    <xf numFmtId="164" fontId="9" fillId="0" borderId="80" xfId="22" applyNumberFormat="1" applyFont="1" applyFill="1" applyBorder="1" applyAlignment="1" applyProtection="1">
      <alignment vertical="center"/>
      <protection locked="0"/>
    </xf>
    <xf numFmtId="164" fontId="9" fillId="0" borderId="17" xfId="22" applyNumberFormat="1" applyFont="1" applyFill="1" applyBorder="1" applyAlignment="1" applyProtection="1">
      <alignment vertical="center"/>
      <protection locked="0"/>
    </xf>
    <xf numFmtId="164" fontId="9" fillId="0" borderId="81" xfId="22" applyNumberFormat="1" applyFont="1" applyFill="1" applyBorder="1" applyAlignment="1" applyProtection="1">
      <alignment vertical="center"/>
      <protection locked="0"/>
    </xf>
    <xf numFmtId="164" fontId="9" fillId="0" borderId="82" xfId="2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2" borderId="75" xfId="0" applyFont="1" applyFill="1" applyBorder="1" applyAlignment="1" applyProtection="1">
      <alignment horizontal="right" vertical="center"/>
      <protection hidden="1" locked="0"/>
    </xf>
    <xf numFmtId="0" fontId="5" fillId="0" borderId="2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1" fontId="6" fillId="2" borderId="75" xfId="0" applyNumberFormat="1" applyFont="1" applyFill="1" applyBorder="1" applyAlignment="1" applyProtection="1">
      <alignment horizontal="center" vertical="center"/>
      <protection hidden="1" locked="0"/>
    </xf>
    <xf numFmtId="1" fontId="6" fillId="2" borderId="70" xfId="0" applyNumberFormat="1" applyFont="1" applyFill="1" applyBorder="1" applyAlignment="1" applyProtection="1">
      <alignment horizontal="center" vertical="center"/>
      <protection hidden="1" locked="0"/>
    </xf>
    <xf numFmtId="0" fontId="8" fillId="2" borderId="75" xfId="19" applyFont="1" applyFill="1" applyBorder="1" applyAlignment="1" applyProtection="1">
      <alignment/>
      <protection hidden="1" locked="0"/>
    </xf>
    <xf numFmtId="0" fontId="6" fillId="0" borderId="5" xfId="0" applyFont="1" applyBorder="1" applyAlignment="1" applyProtection="1">
      <alignment/>
      <protection hidden="1" locked="0"/>
    </xf>
    <xf numFmtId="0" fontId="6" fillId="0" borderId="70" xfId="0" applyFont="1" applyBorder="1" applyAlignment="1" applyProtection="1">
      <alignment/>
      <protection hidden="1" locked="0"/>
    </xf>
    <xf numFmtId="0" fontId="4" fillId="2" borderId="75" xfId="19" applyFill="1" applyBorder="1" applyAlignment="1" applyProtection="1">
      <alignment/>
      <protection hidden="1" locked="0"/>
    </xf>
    <xf numFmtId="0" fontId="5" fillId="0" borderId="5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83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83" xfId="0" applyFont="1" applyBorder="1" applyAlignment="1" applyProtection="1">
      <alignment horizontal="right"/>
      <protection hidden="1"/>
    </xf>
    <xf numFmtId="49" fontId="6" fillId="2" borderId="75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7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wrapText="1"/>
      <protection hidden="1"/>
    </xf>
    <xf numFmtId="0" fontId="20" fillId="0" borderId="0" xfId="0" applyFont="1" applyBorder="1" applyAlignment="1" applyProtection="1">
      <alignment horizontal="right" vertical="center" wrapText="1"/>
      <protection hidden="1"/>
    </xf>
    <xf numFmtId="0" fontId="20" fillId="0" borderId="83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6" fillId="2" borderId="75" xfId="0" applyFont="1" applyFill="1" applyBorder="1" applyAlignment="1" applyProtection="1">
      <alignment horizontal="left" vertical="center"/>
      <protection hidden="1" locked="0"/>
    </xf>
    <xf numFmtId="0" fontId="5" fillId="0" borderId="5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left"/>
    </xf>
    <xf numFmtId="0" fontId="5" fillId="0" borderId="5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83" xfId="0" applyFont="1" applyBorder="1" applyAlignment="1" applyProtection="1">
      <alignment horizontal="right" wrapText="1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 vertical="center"/>
      <protection hidden="1" locked="0"/>
    </xf>
    <xf numFmtId="49" fontId="6" fillId="2" borderId="75" xfId="0" applyNumberFormat="1" applyFont="1" applyFill="1" applyBorder="1" applyAlignment="1" applyProtection="1">
      <alignment horizontal="left" vertical="center"/>
      <protection hidden="1" locked="0"/>
    </xf>
    <xf numFmtId="49" fontId="6" fillId="0" borderId="5" xfId="0" applyNumberFormat="1" applyFont="1" applyBorder="1" applyAlignment="1" applyProtection="1">
      <alignment horizontal="left" vertical="center"/>
      <protection hidden="1" locked="0"/>
    </xf>
    <xf numFmtId="49" fontId="6" fillId="0" borderId="70" xfId="0" applyNumberFormat="1" applyFont="1" applyBorder="1" applyAlignment="1" applyProtection="1">
      <alignment horizontal="left" vertical="center"/>
      <protection hidden="1" locked="0"/>
    </xf>
    <xf numFmtId="49" fontId="4" fillId="2" borderId="75" xfId="19" applyNumberFormat="1" applyFill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Alignment="1">
      <alignment/>
    </xf>
    <xf numFmtId="0" fontId="5" fillId="0" borderId="84" xfId="0" applyFont="1" applyBorder="1" applyAlignment="1" applyProtection="1">
      <alignment horizontal="center" vertical="top"/>
      <protection hidden="1"/>
    </xf>
    <xf numFmtId="0" fontId="5" fillId="0" borderId="84" xfId="0" applyFont="1" applyBorder="1" applyAlignment="1">
      <alignment horizontal="center"/>
    </xf>
    <xf numFmtId="0" fontId="5" fillId="0" borderId="84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9" fillId="0" borderId="0" xfId="20" applyNumberFormat="1" applyFont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>
      <alignment horizontal="right"/>
    </xf>
    <xf numFmtId="49" fontId="9" fillId="5" borderId="85" xfId="20" applyNumberFormat="1" applyFont="1" applyFill="1" applyBorder="1" applyAlignment="1">
      <alignment horizontal="center" vertical="center" wrapText="1"/>
      <protection/>
    </xf>
    <xf numFmtId="49" fontId="9" fillId="5" borderId="3" xfId="20" applyNumberFormat="1" applyFont="1" applyFill="1" applyBorder="1" applyAlignment="1">
      <alignment horizontal="center" vertical="center" wrapText="1"/>
      <protection/>
    </xf>
    <xf numFmtId="3" fontId="9" fillId="5" borderId="36" xfId="20" applyNumberFormat="1" applyFont="1" applyFill="1" applyBorder="1" applyAlignment="1">
      <alignment horizontal="center" vertical="center"/>
      <protection/>
    </xf>
    <xf numFmtId="3" fontId="9" fillId="5" borderId="37" xfId="20" applyNumberFormat="1" applyFont="1" applyFill="1" applyBorder="1" applyAlignment="1">
      <alignment horizontal="center" vertical="center"/>
      <protection/>
    </xf>
    <xf numFmtId="3" fontId="9" fillId="5" borderId="38" xfId="20" applyNumberFormat="1" applyFont="1" applyFill="1" applyBorder="1" applyAlignment="1">
      <alignment horizontal="center" vertical="center"/>
      <protection/>
    </xf>
    <xf numFmtId="49" fontId="9" fillId="6" borderId="37" xfId="20" applyNumberFormat="1" applyFont="1" applyFill="1" applyBorder="1" applyAlignment="1">
      <alignment horizontal="left" vertical="center" wrapText="1"/>
      <protection/>
    </xf>
    <xf numFmtId="49" fontId="9" fillId="6" borderId="38" xfId="20" applyNumberFormat="1" applyFont="1" applyFill="1" applyBorder="1" applyAlignment="1">
      <alignment horizontal="left" vertical="center" wrapText="1"/>
      <protection/>
    </xf>
    <xf numFmtId="49" fontId="9" fillId="6" borderId="36" xfId="21" applyNumberFormat="1" applyFont="1" applyFill="1" applyBorder="1" applyAlignment="1">
      <alignment horizontal="left" vertical="center" wrapText="1"/>
      <protection/>
    </xf>
    <xf numFmtId="49" fontId="9" fillId="6" borderId="37" xfId="21" applyNumberFormat="1" applyFont="1" applyFill="1" applyBorder="1" applyAlignment="1">
      <alignment horizontal="left" vertical="center" wrapText="1"/>
      <protection/>
    </xf>
    <xf numFmtId="49" fontId="9" fillId="6" borderId="38" xfId="21" applyNumberFormat="1" applyFont="1" applyFill="1" applyBorder="1" applyAlignment="1">
      <alignment horizontal="left" vertical="center" wrapText="1"/>
      <protection/>
    </xf>
    <xf numFmtId="3" fontId="10" fillId="0" borderId="0" xfId="0" applyNumberFormat="1" applyFont="1" applyAlignment="1">
      <alignment horizontal="left" vertical="center"/>
    </xf>
    <xf numFmtId="49" fontId="9" fillId="0" borderId="0" xfId="20" applyNumberFormat="1" applyFont="1" applyBorder="1" applyAlignment="1" applyProtection="1">
      <alignment horizontal="center" vertical="center" wrapText="1"/>
      <protection locked="0"/>
    </xf>
    <xf numFmtId="49" fontId="9" fillId="5" borderId="85" xfId="22" applyNumberFormat="1" applyFont="1" applyFill="1" applyBorder="1" applyAlignment="1">
      <alignment horizontal="center" vertical="center" wrapText="1"/>
      <protection/>
    </xf>
    <xf numFmtId="49" fontId="9" fillId="5" borderId="3" xfId="22" applyNumberFormat="1" applyFont="1" applyFill="1" applyBorder="1" applyAlignment="1">
      <alignment horizontal="center" vertical="center" wrapText="1"/>
      <protection/>
    </xf>
    <xf numFmtId="49" fontId="9" fillId="5" borderId="4" xfId="22" applyNumberFormat="1" applyFont="1" applyFill="1" applyBorder="1" applyAlignment="1">
      <alignment vertical="center" wrapText="1"/>
      <protection/>
    </xf>
    <xf numFmtId="49" fontId="9" fillId="5" borderId="5" xfId="22" applyNumberFormat="1" applyFont="1" applyFill="1" applyBorder="1" applyAlignment="1">
      <alignment vertical="center" wrapText="1"/>
      <protection/>
    </xf>
    <xf numFmtId="4" fontId="9" fillId="5" borderId="37" xfId="22" applyNumberFormat="1" applyFont="1" applyFill="1" applyBorder="1" applyAlignment="1">
      <alignment horizontal="center" vertical="center" wrapText="1"/>
      <protection/>
    </xf>
    <xf numFmtId="4" fontId="9" fillId="5" borderId="38" xfId="22" applyNumberFormat="1" applyFont="1" applyFill="1" applyBorder="1" applyAlignment="1">
      <alignment horizontal="center" vertical="center" wrapText="1"/>
      <protection/>
    </xf>
    <xf numFmtId="4" fontId="9" fillId="5" borderId="39" xfId="22" applyNumberFormat="1" applyFont="1" applyFill="1" applyBorder="1" applyAlignment="1">
      <alignment horizontal="center" vertical="center"/>
      <protection/>
    </xf>
    <xf numFmtId="4" fontId="9" fillId="5" borderId="40" xfId="22" applyNumberFormat="1" applyFont="1" applyFill="1" applyBorder="1" applyAlignment="1">
      <alignment horizontal="center" vertical="center"/>
      <protection/>
    </xf>
    <xf numFmtId="4" fontId="9" fillId="5" borderId="41" xfId="22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9" fillId="0" borderId="86" xfId="0" applyFont="1" applyBorder="1" applyAlignment="1">
      <alignment horizontal="right" vertical="center" wrapText="1"/>
    </xf>
    <xf numFmtId="0" fontId="9" fillId="0" borderId="70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0" fillId="0" borderId="0" xfId="26" applyFont="1" applyAlignment="1">
      <alignment/>
      <protection/>
    </xf>
    <xf numFmtId="0" fontId="0" fillId="0" borderId="0" xfId="26" applyAlignment="1">
      <alignment/>
      <protection/>
    </xf>
    <xf numFmtId="0" fontId="5" fillId="0" borderId="0" xfId="0" applyFont="1" applyBorder="1" applyAlignment="1">
      <alignment vertical="top"/>
    </xf>
    <xf numFmtId="0" fontId="5" fillId="0" borderId="0" xfId="25" applyFont="1" applyBorder="1" applyProtection="1">
      <alignment vertical="top"/>
      <protection hidden="1"/>
    </xf>
    <xf numFmtId="0" fontId="5" fillId="0" borderId="0" xfId="25" applyFont="1" applyBorder="1">
      <alignment vertical="top"/>
      <protection/>
    </xf>
    <xf numFmtId="49" fontId="9" fillId="1" borderId="36" xfId="20" applyNumberFormat="1" applyFont="1" applyFill="1" applyBorder="1" applyAlignment="1" applyProtection="1">
      <alignment horizontal="center" vertical="center" wrapText="1"/>
      <protection locked="0"/>
    </xf>
    <xf numFmtId="49" fontId="9" fillId="1" borderId="38" xfId="20" applyNumberFormat="1" applyFont="1" applyFill="1" applyBorder="1" applyAlignment="1" applyProtection="1">
      <alignment horizontal="center" vertical="center" wrapText="1"/>
      <protection locked="0"/>
    </xf>
    <xf numFmtId="49" fontId="9" fillId="6" borderId="75" xfId="20" applyNumberFormat="1" applyFont="1" applyFill="1" applyBorder="1" applyAlignment="1">
      <alignment horizontal="center" vertical="center" wrapText="1"/>
      <protection/>
    </xf>
    <xf numFmtId="49" fontId="9" fillId="6" borderId="36" xfId="20" applyNumberFormat="1" applyFont="1" applyFill="1" applyBorder="1" applyAlignment="1">
      <alignment horizontal="left" vertical="center" wrapText="1"/>
      <protection/>
    </xf>
    <xf numFmtId="0" fontId="10" fillId="0" borderId="11" xfId="23" applyFont="1" applyBorder="1" applyAlignment="1" applyProtection="1">
      <alignment horizontal="left" vertical="center"/>
      <protection locked="0"/>
    </xf>
    <xf numFmtId="3" fontId="10" fillId="0" borderId="17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0" fillId="0" borderId="87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3" xfId="0" applyFont="1" applyBorder="1" applyAlignment="1">
      <alignment/>
    </xf>
    <xf numFmtId="164" fontId="9" fillId="0" borderId="88" xfId="22" applyNumberFormat="1" applyFont="1" applyFill="1" applyBorder="1" applyAlignment="1" applyProtection="1">
      <alignment vertical="center"/>
      <protection locked="0"/>
    </xf>
    <xf numFmtId="164" fontId="9" fillId="0" borderId="89" xfId="22" applyNumberFormat="1" applyFont="1" applyFill="1" applyBorder="1" applyAlignment="1" applyProtection="1">
      <alignment vertical="center"/>
      <protection locked="0"/>
    </xf>
    <xf numFmtId="164" fontId="9" fillId="0" borderId="90" xfId="22" applyNumberFormat="1" applyFont="1" applyFill="1" applyBorder="1" applyAlignment="1" applyProtection="1">
      <alignment vertical="center"/>
      <protection locked="0"/>
    </xf>
    <xf numFmtId="164" fontId="9" fillId="0" borderId="16" xfId="22" applyNumberFormat="1" applyFont="1" applyFill="1" applyBorder="1" applyAlignment="1" applyProtection="1">
      <alignment vertical="center"/>
      <protection locked="0"/>
    </xf>
    <xf numFmtId="164" fontId="9" fillId="0" borderId="49" xfId="22" applyNumberFormat="1" applyFont="1" applyFill="1" applyBorder="1" applyAlignment="1" applyProtection="1">
      <alignment vertical="center"/>
      <protection locked="0"/>
    </xf>
    <xf numFmtId="164" fontId="9" fillId="0" borderId="91" xfId="22" applyNumberFormat="1" applyFont="1" applyFill="1" applyBorder="1" applyAlignment="1" applyProtection="1">
      <alignment vertical="center"/>
      <protection locked="0"/>
    </xf>
    <xf numFmtId="164" fontId="9" fillId="0" borderId="54" xfId="22" applyNumberFormat="1" applyFont="1" applyFill="1" applyBorder="1" applyAlignment="1" applyProtection="1">
      <alignment vertical="center"/>
      <protection locked="0"/>
    </xf>
    <xf numFmtId="0" fontId="9" fillId="8" borderId="36" xfId="0" applyFont="1" applyFill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11" fillId="0" borderId="74" xfId="0" applyFont="1" applyBorder="1" applyAlignment="1" quotePrefix="1">
      <alignment horizontal="center" vertical="center"/>
    </xf>
    <xf numFmtId="16" fontId="11" fillId="0" borderId="74" xfId="0" applyNumberFormat="1" applyFont="1" applyBorder="1" applyAlignment="1" quotePrefix="1">
      <alignment horizontal="center" vertical="center"/>
    </xf>
    <xf numFmtId="14" fontId="11" fillId="0" borderId="74" xfId="0" applyNumberFormat="1" applyFont="1" applyBorder="1" applyAlignment="1" quotePrefix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1" fillId="0" borderId="74" xfId="0" applyNumberFormat="1" applyFont="1" applyBorder="1" applyAlignment="1" quotePrefix="1">
      <alignment horizontal="center" vertical="center"/>
    </xf>
    <xf numFmtId="0" fontId="9" fillId="0" borderId="79" xfId="0" applyNumberFormat="1" applyFont="1" applyBorder="1" applyAlignment="1" quotePrefix="1">
      <alignment horizontal="center" vertical="center"/>
    </xf>
    <xf numFmtId="0" fontId="9" fillId="8" borderId="36" xfId="0" applyNumberFormat="1" applyFont="1" applyFill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005_AKTIVA" xfId="20"/>
    <cellStyle name="Normal_2005_PASIVA" xfId="21"/>
    <cellStyle name="Normal_2005_racun d&amp;g" xfId="22"/>
    <cellStyle name="Normal_Sheet1" xfId="23"/>
    <cellStyle name="Normal_TFI-FIN" xfId="24"/>
    <cellStyle name="Normal_TFI-OSIG" xfId="25"/>
    <cellStyle name="Normal_TFI-POD" xfId="26"/>
    <cellStyle name="Percent" xfId="27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nfa.hr/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M24" sqref="M24"/>
    </sheetView>
  </sheetViews>
  <sheetFormatPr defaultColWidth="9.140625" defaultRowHeight="12.75"/>
  <cols>
    <col min="2" max="2" width="12.00390625" style="0" customWidth="1"/>
    <col min="5" max="5" width="9.8515625" style="0" customWidth="1"/>
    <col min="8" max="8" width="17.00390625" style="0" customWidth="1"/>
    <col min="9" max="9" width="23.8515625" style="0" customWidth="1"/>
  </cols>
  <sheetData>
    <row r="1" spans="1:10" ht="12.75">
      <c r="A1" s="352" t="s">
        <v>409</v>
      </c>
      <c r="B1" s="353"/>
      <c r="C1" s="354"/>
      <c r="D1" s="1"/>
      <c r="E1" s="1"/>
      <c r="F1" s="1"/>
      <c r="G1" s="1"/>
      <c r="H1" s="1"/>
      <c r="I1" s="1"/>
      <c r="J1" s="1"/>
    </row>
    <row r="2" spans="1:10" ht="12.75">
      <c r="A2" s="355" t="s">
        <v>357</v>
      </c>
      <c r="B2" s="356"/>
      <c r="C2" s="356"/>
      <c r="D2" s="357"/>
      <c r="E2" s="2" t="s">
        <v>449</v>
      </c>
      <c r="F2" s="3"/>
      <c r="G2" s="4" t="s">
        <v>358</v>
      </c>
      <c r="H2" s="2" t="s">
        <v>453</v>
      </c>
      <c r="I2" s="5"/>
      <c r="J2" s="1"/>
    </row>
    <row r="3" spans="1:10" ht="12.75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358" t="s">
        <v>382</v>
      </c>
      <c r="B4" s="358"/>
      <c r="C4" s="358"/>
      <c r="D4" s="358"/>
      <c r="E4" s="358"/>
      <c r="F4" s="358"/>
      <c r="G4" s="358"/>
      <c r="H4" s="358"/>
      <c r="I4" s="358"/>
      <c r="J4" s="1"/>
    </row>
    <row r="5" spans="1:10" ht="12.75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 ht="12.75">
      <c r="A6" s="359" t="s">
        <v>359</v>
      </c>
      <c r="B6" s="360"/>
      <c r="C6" s="361" t="s">
        <v>455</v>
      </c>
      <c r="D6" s="362"/>
      <c r="E6" s="363"/>
      <c r="F6" s="363"/>
      <c r="G6" s="363"/>
      <c r="H6" s="363"/>
      <c r="I6" s="18"/>
      <c r="J6" s="1"/>
    </row>
    <row r="7" spans="1:10" ht="12.75">
      <c r="A7" s="19"/>
      <c r="B7" s="19"/>
      <c r="C7" s="9"/>
      <c r="D7" s="9"/>
      <c r="E7" s="363"/>
      <c r="F7" s="363"/>
      <c r="G7" s="363"/>
      <c r="H7" s="363"/>
      <c r="I7" s="18"/>
      <c r="J7" s="1"/>
    </row>
    <row r="8" spans="1:10" ht="12.75">
      <c r="A8" s="364" t="s">
        <v>410</v>
      </c>
      <c r="B8" s="365"/>
      <c r="C8" s="361" t="s">
        <v>437</v>
      </c>
      <c r="D8" s="362"/>
      <c r="E8" s="363"/>
      <c r="F8" s="363"/>
      <c r="G8" s="363"/>
      <c r="H8" s="363"/>
      <c r="I8" s="20"/>
      <c r="J8" s="1"/>
    </row>
    <row r="9" spans="1:10" ht="12.75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 ht="12.75">
      <c r="A10" s="366" t="s">
        <v>360</v>
      </c>
      <c r="B10" s="367"/>
      <c r="C10" s="361" t="s">
        <v>438</v>
      </c>
      <c r="D10" s="362"/>
      <c r="E10" s="9"/>
      <c r="F10" s="9"/>
      <c r="G10" s="9"/>
      <c r="H10" s="9"/>
      <c r="I10" s="9"/>
      <c r="J10" s="1"/>
    </row>
    <row r="11" spans="1:10" ht="12.75">
      <c r="A11" s="368"/>
      <c r="B11" s="368"/>
      <c r="C11" s="9"/>
      <c r="D11" s="9"/>
      <c r="E11" s="9"/>
      <c r="F11" s="9"/>
      <c r="G11" s="9"/>
      <c r="H11" s="9"/>
      <c r="I11" s="9"/>
      <c r="J11" s="1"/>
    </row>
    <row r="12" spans="1:10" ht="12.75">
      <c r="A12" s="359" t="s">
        <v>408</v>
      </c>
      <c r="B12" s="360"/>
      <c r="C12" s="369" t="s">
        <v>439</v>
      </c>
      <c r="D12" s="370"/>
      <c r="E12" s="370"/>
      <c r="F12" s="370"/>
      <c r="G12" s="370"/>
      <c r="H12" s="370"/>
      <c r="I12" s="371"/>
      <c r="J12" s="1"/>
    </row>
    <row r="13" spans="1:10" ht="15.75">
      <c r="A13" s="372"/>
      <c r="B13" s="373"/>
      <c r="C13" s="373"/>
      <c r="D13" s="267"/>
      <c r="E13" s="267"/>
      <c r="F13" s="267"/>
      <c r="G13" s="267"/>
      <c r="H13" s="267"/>
      <c r="I13" s="267"/>
      <c r="J13" s="1"/>
    </row>
    <row r="14" spans="1:10" ht="12.75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 ht="12.75">
      <c r="A15" s="359" t="s">
        <v>361</v>
      </c>
      <c r="B15" s="360"/>
      <c r="C15" s="344">
        <v>10000</v>
      </c>
      <c r="D15" s="345"/>
      <c r="E15" s="9"/>
      <c r="F15" s="369" t="s">
        <v>440</v>
      </c>
      <c r="G15" s="370"/>
      <c r="H15" s="370"/>
      <c r="I15" s="371"/>
      <c r="J15" s="1"/>
    </row>
    <row r="16" spans="1:10" ht="12.75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 ht="12.75">
      <c r="A17" s="359" t="s">
        <v>362</v>
      </c>
      <c r="B17" s="360"/>
      <c r="C17" s="369" t="s">
        <v>441</v>
      </c>
      <c r="D17" s="370"/>
      <c r="E17" s="370"/>
      <c r="F17" s="370"/>
      <c r="G17" s="370"/>
      <c r="H17" s="370"/>
      <c r="I17" s="371"/>
      <c r="J17" s="1"/>
    </row>
    <row r="18" spans="1:10" ht="12.75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 ht="12.75">
      <c r="A19" s="359" t="s">
        <v>363</v>
      </c>
      <c r="B19" s="360"/>
      <c r="C19" s="346"/>
      <c r="D19" s="347"/>
      <c r="E19" s="347"/>
      <c r="F19" s="347"/>
      <c r="G19" s="347"/>
      <c r="H19" s="347"/>
      <c r="I19" s="348"/>
      <c r="J19" s="1"/>
    </row>
    <row r="20" spans="1:10" ht="12.75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 ht="12.75">
      <c r="A21" s="359" t="s">
        <v>364</v>
      </c>
      <c r="B21" s="360"/>
      <c r="C21" s="349" t="s">
        <v>442</v>
      </c>
      <c r="D21" s="347"/>
      <c r="E21" s="347"/>
      <c r="F21" s="347"/>
      <c r="G21" s="347"/>
      <c r="H21" s="347"/>
      <c r="I21" s="348"/>
      <c r="J21" s="1"/>
    </row>
    <row r="22" spans="1:10" ht="12.75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 ht="12.75">
      <c r="A23" s="359" t="s">
        <v>365</v>
      </c>
      <c r="B23" s="360"/>
      <c r="C23" s="25">
        <v>133</v>
      </c>
      <c r="D23" s="369" t="s">
        <v>450</v>
      </c>
      <c r="E23" s="350"/>
      <c r="F23" s="351"/>
      <c r="G23" s="340"/>
      <c r="H23" s="341"/>
      <c r="I23" s="26"/>
      <c r="J23" s="1"/>
    </row>
    <row r="24" spans="1:10" ht="12.75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 ht="12.75">
      <c r="A25" s="359" t="s">
        <v>366</v>
      </c>
      <c r="B25" s="360"/>
      <c r="C25" s="25">
        <v>21</v>
      </c>
      <c r="D25" s="369" t="s">
        <v>451</v>
      </c>
      <c r="E25" s="350"/>
      <c r="F25" s="350"/>
      <c r="G25" s="351"/>
      <c r="H25" s="17" t="s">
        <v>367</v>
      </c>
      <c r="I25" s="28">
        <v>2880</v>
      </c>
      <c r="J25" s="1"/>
    </row>
    <row r="26" spans="1:10" ht="12.75">
      <c r="A26" s="19"/>
      <c r="B26" s="19"/>
      <c r="C26" s="9"/>
      <c r="D26" s="27"/>
      <c r="E26" s="27"/>
      <c r="F26" s="27"/>
      <c r="G26" s="19"/>
      <c r="H26" s="19" t="s">
        <v>368</v>
      </c>
      <c r="I26" s="23"/>
      <c r="J26" s="1"/>
    </row>
    <row r="27" spans="1:10" ht="12.75">
      <c r="A27" s="359" t="s">
        <v>369</v>
      </c>
      <c r="B27" s="360"/>
      <c r="C27" s="29" t="s">
        <v>443</v>
      </c>
      <c r="D27" s="30"/>
      <c r="E27" s="1"/>
      <c r="F27" s="31"/>
      <c r="G27" s="359" t="s">
        <v>370</v>
      </c>
      <c r="H27" s="360"/>
      <c r="I27" s="32" t="s">
        <v>452</v>
      </c>
      <c r="J27" s="1"/>
    </row>
    <row r="28" spans="1:10" ht="12.75">
      <c r="A28" s="19"/>
      <c r="B28" s="19"/>
      <c r="C28" s="9"/>
      <c r="D28" s="31"/>
      <c r="E28" s="31"/>
      <c r="F28" s="31"/>
      <c r="G28" s="31"/>
      <c r="H28" s="9"/>
      <c r="I28" s="33"/>
      <c r="J28" s="1"/>
    </row>
    <row r="29" spans="1:10" ht="12.75">
      <c r="A29" s="342" t="s">
        <v>411</v>
      </c>
      <c r="B29" s="343"/>
      <c r="C29" s="335"/>
      <c r="D29" s="335"/>
      <c r="E29" s="336" t="s">
        <v>371</v>
      </c>
      <c r="F29" s="337"/>
      <c r="G29" s="337"/>
      <c r="H29" s="338" t="s">
        <v>372</v>
      </c>
      <c r="I29" s="338"/>
      <c r="J29" s="1"/>
    </row>
    <row r="30" spans="1:10" ht="12.75">
      <c r="A30" s="1"/>
      <c r="B30" s="1"/>
      <c r="C30" s="1"/>
      <c r="D30" s="34"/>
      <c r="E30" s="9"/>
      <c r="F30" s="9"/>
      <c r="G30" s="9"/>
      <c r="H30" s="35"/>
      <c r="I30" s="33"/>
      <c r="J30" s="1"/>
    </row>
    <row r="31" spans="1:10" ht="12.75">
      <c r="A31" s="339"/>
      <c r="B31" s="374"/>
      <c r="C31" s="374"/>
      <c r="D31" s="375"/>
      <c r="E31" s="339"/>
      <c r="F31" s="374"/>
      <c r="G31" s="374"/>
      <c r="H31" s="361"/>
      <c r="I31" s="362"/>
      <c r="J31" s="1"/>
    </row>
    <row r="32" spans="1:10" ht="12.75">
      <c r="A32" s="24"/>
      <c r="B32" s="24"/>
      <c r="C32" s="23"/>
      <c r="D32" s="376"/>
      <c r="E32" s="376"/>
      <c r="F32" s="376"/>
      <c r="G32" s="377"/>
      <c r="H32" s="9"/>
      <c r="I32" s="38"/>
      <c r="J32" s="1"/>
    </row>
    <row r="33" spans="1:10" ht="12.75">
      <c r="A33" s="339"/>
      <c r="B33" s="374"/>
      <c r="C33" s="374"/>
      <c r="D33" s="375"/>
      <c r="E33" s="339"/>
      <c r="F33" s="374"/>
      <c r="G33" s="374"/>
      <c r="H33" s="361"/>
      <c r="I33" s="362"/>
      <c r="J33" s="1"/>
    </row>
    <row r="34" spans="1:10" ht="12.75">
      <c r="A34" s="24"/>
      <c r="B34" s="24"/>
      <c r="C34" s="23"/>
      <c r="D34" s="36"/>
      <c r="E34" s="36"/>
      <c r="F34" s="36"/>
      <c r="G34" s="37"/>
      <c r="H34" s="9"/>
      <c r="I34" s="39"/>
      <c r="J34" s="1"/>
    </row>
    <row r="35" spans="1:10" ht="12.75">
      <c r="A35" s="339"/>
      <c r="B35" s="374"/>
      <c r="C35" s="374"/>
      <c r="D35" s="375"/>
      <c r="E35" s="339"/>
      <c r="F35" s="374"/>
      <c r="G35" s="374"/>
      <c r="H35" s="361"/>
      <c r="I35" s="362"/>
      <c r="J35" s="1"/>
    </row>
    <row r="36" spans="1:10" ht="12.75">
      <c r="A36" s="24"/>
      <c r="B36" s="24"/>
      <c r="C36" s="23"/>
      <c r="D36" s="36"/>
      <c r="E36" s="36"/>
      <c r="F36" s="36"/>
      <c r="G36" s="37"/>
      <c r="H36" s="9"/>
      <c r="I36" s="39"/>
      <c r="J36" s="1"/>
    </row>
    <row r="37" spans="1:10" ht="12.75">
      <c r="A37" s="339"/>
      <c r="B37" s="374"/>
      <c r="C37" s="374"/>
      <c r="D37" s="375"/>
      <c r="E37" s="339"/>
      <c r="F37" s="374"/>
      <c r="G37" s="374"/>
      <c r="H37" s="361"/>
      <c r="I37" s="362"/>
      <c r="J37" s="1"/>
    </row>
    <row r="38" spans="1:10" ht="12.75">
      <c r="A38" s="40"/>
      <c r="B38" s="40"/>
      <c r="C38" s="378"/>
      <c r="D38" s="379"/>
      <c r="E38" s="9"/>
      <c r="F38" s="378"/>
      <c r="G38" s="379"/>
      <c r="H38" s="9"/>
      <c r="I38" s="9"/>
      <c r="J38" s="1"/>
    </row>
    <row r="39" spans="1:10" ht="12.75">
      <c r="A39" s="339"/>
      <c r="B39" s="374"/>
      <c r="C39" s="374"/>
      <c r="D39" s="375"/>
      <c r="E39" s="339"/>
      <c r="F39" s="374"/>
      <c r="G39" s="374"/>
      <c r="H39" s="361"/>
      <c r="I39" s="362"/>
      <c r="J39" s="1"/>
    </row>
    <row r="40" spans="1:10" ht="12.75">
      <c r="A40" s="40"/>
      <c r="B40" s="40"/>
      <c r="C40" s="41"/>
      <c r="D40" s="42"/>
      <c r="E40" s="9"/>
      <c r="F40" s="41"/>
      <c r="G40" s="42"/>
      <c r="H40" s="9"/>
      <c r="I40" s="9"/>
      <c r="J40" s="1"/>
    </row>
    <row r="41" spans="1:10" ht="12.75">
      <c r="A41" s="339"/>
      <c r="B41" s="374"/>
      <c r="C41" s="374"/>
      <c r="D41" s="375"/>
      <c r="E41" s="339"/>
      <c r="F41" s="374"/>
      <c r="G41" s="374"/>
      <c r="H41" s="361"/>
      <c r="I41" s="362"/>
      <c r="J41" s="1"/>
    </row>
    <row r="42" spans="1:10" ht="12.75">
      <c r="A42" s="43"/>
      <c r="B42" s="44"/>
      <c r="C42" s="44"/>
      <c r="D42" s="44"/>
      <c r="E42" s="43"/>
      <c r="F42" s="44"/>
      <c r="G42" s="44"/>
      <c r="H42" s="45"/>
      <c r="I42" s="46"/>
      <c r="J42" s="1"/>
    </row>
    <row r="43" spans="1:10" ht="12.75">
      <c r="A43" s="40"/>
      <c r="B43" s="40"/>
      <c r="C43" s="41"/>
      <c r="D43" s="42"/>
      <c r="E43" s="9"/>
      <c r="F43" s="41"/>
      <c r="G43" s="42"/>
      <c r="H43" s="9"/>
      <c r="I43" s="9"/>
      <c r="J43" s="1"/>
    </row>
    <row r="44" spans="1:10" ht="12.75">
      <c r="A44" s="47"/>
      <c r="B44" s="47"/>
      <c r="C44" s="47"/>
      <c r="D44" s="22"/>
      <c r="E44" s="22"/>
      <c r="F44" s="47"/>
      <c r="G44" s="22"/>
      <c r="H44" s="22"/>
      <c r="I44" s="22"/>
      <c r="J44" s="1"/>
    </row>
    <row r="45" spans="1:10" ht="12.75">
      <c r="A45" s="380" t="s">
        <v>373</v>
      </c>
      <c r="B45" s="381"/>
      <c r="C45" s="361"/>
      <c r="D45" s="362"/>
      <c r="E45" s="20"/>
      <c r="F45" s="369"/>
      <c r="G45" s="374"/>
      <c r="H45" s="374"/>
      <c r="I45" s="375"/>
      <c r="J45" s="1"/>
    </row>
    <row r="46" spans="1:10" ht="12.75">
      <c r="A46" s="40"/>
      <c r="B46" s="40"/>
      <c r="C46" s="378"/>
      <c r="D46" s="379"/>
      <c r="E46" s="9"/>
      <c r="F46" s="378"/>
      <c r="G46" s="382"/>
      <c r="H46" s="48"/>
      <c r="I46" s="48"/>
      <c r="J46" s="1"/>
    </row>
    <row r="47" spans="1:10" ht="12.75">
      <c r="A47" s="380" t="s">
        <v>412</v>
      </c>
      <c r="B47" s="381"/>
      <c r="C47" s="369" t="s">
        <v>444</v>
      </c>
      <c r="D47" s="383"/>
      <c r="E47" s="383"/>
      <c r="F47" s="383"/>
      <c r="G47" s="383"/>
      <c r="H47" s="383"/>
      <c r="I47" s="383"/>
      <c r="J47" s="1"/>
    </row>
    <row r="48" spans="1:10" ht="12.75">
      <c r="A48" s="19"/>
      <c r="B48" s="19"/>
      <c r="C48" s="49" t="s">
        <v>374</v>
      </c>
      <c r="D48" s="20"/>
      <c r="E48" s="20"/>
      <c r="F48" s="20"/>
      <c r="G48" s="20"/>
      <c r="H48" s="20"/>
      <c r="I48" s="20"/>
      <c r="J48" s="1"/>
    </row>
    <row r="49" spans="1:10" ht="12.75">
      <c r="A49" s="380" t="s">
        <v>375</v>
      </c>
      <c r="B49" s="381"/>
      <c r="C49" s="384" t="s">
        <v>445</v>
      </c>
      <c r="D49" s="385"/>
      <c r="E49" s="386"/>
      <c r="F49" s="20"/>
      <c r="G49" s="17" t="s">
        <v>376</v>
      </c>
      <c r="H49" s="384" t="s">
        <v>446</v>
      </c>
      <c r="I49" s="386"/>
      <c r="J49" s="1"/>
    </row>
    <row r="50" spans="1:10" ht="12.75">
      <c r="A50" s="19"/>
      <c r="B50" s="19"/>
      <c r="C50" s="49"/>
      <c r="D50" s="20"/>
      <c r="E50" s="20"/>
      <c r="F50" s="20"/>
      <c r="G50" s="20"/>
      <c r="H50" s="20"/>
      <c r="I50" s="20"/>
      <c r="J50" s="1"/>
    </row>
    <row r="51" spans="1:10" ht="12.75">
      <c r="A51" s="380" t="s">
        <v>363</v>
      </c>
      <c r="B51" s="381"/>
      <c r="C51" s="387" t="s">
        <v>447</v>
      </c>
      <c r="D51" s="385"/>
      <c r="E51" s="385"/>
      <c r="F51" s="385"/>
      <c r="G51" s="385"/>
      <c r="H51" s="385"/>
      <c r="I51" s="386"/>
      <c r="J51" s="1"/>
    </row>
    <row r="52" spans="1:10" ht="12.75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 ht="12.75">
      <c r="A53" s="359" t="s">
        <v>377</v>
      </c>
      <c r="B53" s="360"/>
      <c r="C53" s="384" t="s">
        <v>448</v>
      </c>
      <c r="D53" s="385"/>
      <c r="E53" s="385"/>
      <c r="F53" s="385"/>
      <c r="G53" s="385"/>
      <c r="H53" s="385"/>
      <c r="I53" s="371"/>
      <c r="J53" s="1"/>
    </row>
    <row r="54" spans="1:10" ht="12.75">
      <c r="A54" s="50"/>
      <c r="B54" s="50"/>
      <c r="C54" s="388" t="s">
        <v>378</v>
      </c>
      <c r="D54" s="388"/>
      <c r="E54" s="388"/>
      <c r="F54" s="388"/>
      <c r="G54" s="388"/>
      <c r="H54" s="388"/>
      <c r="I54" s="52"/>
      <c r="J54" s="1"/>
    </row>
    <row r="55" spans="1:10" ht="12.75">
      <c r="A55" s="50"/>
      <c r="B55" s="50"/>
      <c r="C55" s="51"/>
      <c r="D55" s="51"/>
      <c r="E55" s="51"/>
      <c r="F55" s="51"/>
      <c r="G55" s="51"/>
      <c r="H55" s="51"/>
      <c r="I55" s="52"/>
      <c r="J55" s="1"/>
    </row>
    <row r="56" spans="1:10" ht="12.75">
      <c r="A56" s="50"/>
      <c r="B56" s="389" t="s">
        <v>403</v>
      </c>
      <c r="C56" s="390"/>
      <c r="D56" s="390"/>
      <c r="E56" s="390"/>
      <c r="F56" s="51"/>
      <c r="G56" s="51"/>
      <c r="H56" s="51"/>
      <c r="I56" s="52"/>
      <c r="J56" s="1"/>
    </row>
    <row r="57" spans="1:10" ht="12.75">
      <c r="A57" s="50"/>
      <c r="B57" s="389" t="s">
        <v>404</v>
      </c>
      <c r="C57" s="390"/>
      <c r="D57" s="390"/>
      <c r="E57" s="390"/>
      <c r="F57" s="390"/>
      <c r="G57" s="390"/>
      <c r="H57" s="390"/>
      <c r="I57" s="390"/>
      <c r="J57" s="1"/>
    </row>
    <row r="58" spans="1:10" ht="12.75">
      <c r="A58" s="50"/>
      <c r="B58" s="389" t="s">
        <v>405</v>
      </c>
      <c r="C58" s="390"/>
      <c r="D58" s="390"/>
      <c r="E58" s="390"/>
      <c r="F58" s="390"/>
      <c r="G58" s="390"/>
      <c r="H58" s="390"/>
      <c r="I58" s="52"/>
      <c r="J58" s="1"/>
    </row>
    <row r="59" spans="1:10" ht="12.75">
      <c r="A59" s="50"/>
      <c r="B59" s="389" t="s">
        <v>406</v>
      </c>
      <c r="C59" s="390"/>
      <c r="D59" s="390"/>
      <c r="E59" s="390"/>
      <c r="F59" s="390"/>
      <c r="G59" s="390"/>
      <c r="H59" s="390"/>
      <c r="I59" s="390"/>
      <c r="J59" s="1"/>
    </row>
    <row r="60" spans="1:10" ht="12.75">
      <c r="A60" s="50"/>
      <c r="B60" s="389" t="s">
        <v>407</v>
      </c>
      <c r="C60" s="390"/>
      <c r="D60" s="390"/>
      <c r="E60" s="390"/>
      <c r="F60" s="390"/>
      <c r="G60" s="390"/>
      <c r="H60" s="390"/>
      <c r="I60" s="390"/>
      <c r="J60" s="1"/>
    </row>
    <row r="61" spans="1:10" ht="12.75">
      <c r="A61" s="53" t="s">
        <v>379</v>
      </c>
      <c r="B61" s="20"/>
      <c r="C61" s="20"/>
      <c r="D61" s="20"/>
      <c r="E61" s="20"/>
      <c r="F61" s="20"/>
      <c r="G61" s="438" t="s">
        <v>456</v>
      </c>
      <c r="H61" s="439"/>
      <c r="I61" s="438" t="s">
        <v>457</v>
      </c>
      <c r="J61" s="1"/>
    </row>
    <row r="62" spans="1:10" ht="12.75">
      <c r="A62" s="20"/>
      <c r="B62" s="20"/>
      <c r="C62" s="20"/>
      <c r="D62" s="20"/>
      <c r="E62" s="50" t="s">
        <v>380</v>
      </c>
      <c r="F62" s="1"/>
      <c r="G62" s="439"/>
      <c r="H62" s="439"/>
      <c r="I62" s="439"/>
      <c r="J62" s="1"/>
    </row>
    <row r="63" spans="1:10" ht="13.5" thickBot="1">
      <c r="A63" s="54"/>
      <c r="B63" s="54"/>
      <c r="C63" s="34"/>
      <c r="D63" s="34"/>
      <c r="E63" s="34"/>
      <c r="F63" s="34"/>
      <c r="G63" s="441" t="s">
        <v>458</v>
      </c>
      <c r="H63" s="442"/>
      <c r="I63" s="441" t="s">
        <v>459</v>
      </c>
      <c r="J63" s="440"/>
    </row>
    <row r="64" spans="7:9" ht="12.75">
      <c r="G64" s="391" t="s">
        <v>381</v>
      </c>
      <c r="H64" s="392"/>
      <c r="I64" s="393"/>
    </row>
    <row r="65" spans="7:9" ht="12.75">
      <c r="G65" s="394"/>
      <c r="H65" s="395"/>
      <c r="I65" s="34"/>
    </row>
  </sheetData>
  <mergeCells count="75">
    <mergeCell ref="B59:I59"/>
    <mergeCell ref="B60:I60"/>
    <mergeCell ref="G64:I64"/>
    <mergeCell ref="G65:H65"/>
    <mergeCell ref="C54:H54"/>
    <mergeCell ref="B56:E56"/>
    <mergeCell ref="B57:I57"/>
    <mergeCell ref="B58:H58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A45:B45"/>
    <mergeCell ref="C45:D45"/>
    <mergeCell ref="F45:I45"/>
    <mergeCell ref="C46:D46"/>
    <mergeCell ref="F46:G46"/>
    <mergeCell ref="H39:I39"/>
    <mergeCell ref="A41:D41"/>
    <mergeCell ref="E41:G41"/>
    <mergeCell ref="H41:I41"/>
    <mergeCell ref="C38:D38"/>
    <mergeCell ref="F38:G38"/>
    <mergeCell ref="A39:D39"/>
    <mergeCell ref="E39:G39"/>
    <mergeCell ref="A35:D35"/>
    <mergeCell ref="E35:G35"/>
    <mergeCell ref="H35:I35"/>
    <mergeCell ref="A37:D37"/>
    <mergeCell ref="E37:G37"/>
    <mergeCell ref="H37:I37"/>
    <mergeCell ref="D32:G32"/>
    <mergeCell ref="A33:D33"/>
    <mergeCell ref="E33:G33"/>
    <mergeCell ref="H33:I33"/>
    <mergeCell ref="A29:D29"/>
    <mergeCell ref="E29:G29"/>
    <mergeCell ref="H29:I29"/>
    <mergeCell ref="A31:D31"/>
    <mergeCell ref="E31:G31"/>
    <mergeCell ref="H31:I31"/>
    <mergeCell ref="A25:B25"/>
    <mergeCell ref="D25:G25"/>
    <mergeCell ref="A27:B27"/>
    <mergeCell ref="G27:H27"/>
    <mergeCell ref="A21:B21"/>
    <mergeCell ref="C21:I21"/>
    <mergeCell ref="A23:B23"/>
    <mergeCell ref="D23:F23"/>
    <mergeCell ref="G23:H23"/>
    <mergeCell ref="A17:B17"/>
    <mergeCell ref="C17:I17"/>
    <mergeCell ref="A19:B19"/>
    <mergeCell ref="C19:I19"/>
    <mergeCell ref="A13:C13"/>
    <mergeCell ref="A15:B15"/>
    <mergeCell ref="C15:D15"/>
    <mergeCell ref="F15:I15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30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C40" activeCellId="1" sqref="D3:I3 C40"/>
    </sheetView>
  </sheetViews>
  <sheetFormatPr defaultColWidth="9.140625" defaultRowHeight="12.75"/>
  <cols>
    <col min="1" max="1" width="7.140625" style="55" customWidth="1"/>
    <col min="2" max="2" width="70.00390625" style="55" customWidth="1"/>
    <col min="3" max="3" width="10.140625" style="55" customWidth="1"/>
    <col min="4" max="4" width="12.00390625" style="103" customWidth="1"/>
    <col min="5" max="5" width="12.7109375" style="103" customWidth="1"/>
    <col min="6" max="6" width="12.8515625" style="103" customWidth="1"/>
    <col min="7" max="7" width="12.421875" style="103" customWidth="1"/>
    <col min="8" max="8" width="12.00390625" style="103" customWidth="1"/>
    <col min="9" max="9" width="12.28125" style="103" customWidth="1"/>
    <col min="10" max="16384" width="9.140625" style="55" customWidth="1"/>
  </cols>
  <sheetData>
    <row r="1" spans="1:9" ht="12.75" customHeight="1">
      <c r="A1" s="268"/>
      <c r="B1" s="268"/>
      <c r="C1" s="396" t="s">
        <v>423</v>
      </c>
      <c r="D1" s="396"/>
      <c r="E1" s="396"/>
      <c r="F1" s="396"/>
      <c r="G1" s="268"/>
      <c r="H1" s="268"/>
      <c r="I1" s="268"/>
    </row>
    <row r="2" spans="1:9" ht="12" customHeight="1">
      <c r="A2" s="268"/>
      <c r="B2" s="305" t="s">
        <v>424</v>
      </c>
      <c r="C2" s="443" t="s">
        <v>453</v>
      </c>
      <c r="D2" s="444"/>
      <c r="E2" s="302"/>
      <c r="F2" s="307"/>
      <c r="G2" s="308"/>
      <c r="H2" s="268"/>
      <c r="I2" s="268"/>
    </row>
    <row r="3" spans="1:9" ht="12.75" customHeight="1">
      <c r="A3" s="56"/>
      <c r="B3" s="57"/>
      <c r="C3" s="57"/>
      <c r="D3" s="397" t="s">
        <v>460</v>
      </c>
      <c r="E3" s="397"/>
      <c r="F3" s="397"/>
      <c r="G3" s="397"/>
      <c r="H3" s="397"/>
      <c r="I3" s="397"/>
    </row>
    <row r="4" spans="1:9" ht="15" customHeight="1">
      <c r="A4" s="398" t="s">
        <v>0</v>
      </c>
      <c r="B4" s="398" t="s">
        <v>1</v>
      </c>
      <c r="C4" s="398" t="s">
        <v>194</v>
      </c>
      <c r="D4" s="400" t="s">
        <v>195</v>
      </c>
      <c r="E4" s="401"/>
      <c r="F4" s="402"/>
      <c r="G4" s="400" t="s">
        <v>196</v>
      </c>
      <c r="H4" s="401"/>
      <c r="I4" s="402"/>
    </row>
    <row r="5" spans="1:9" ht="15" customHeight="1">
      <c r="A5" s="399"/>
      <c r="B5" s="399"/>
      <c r="C5" s="399"/>
      <c r="D5" s="195" t="s">
        <v>2</v>
      </c>
      <c r="E5" s="196" t="s">
        <v>3</v>
      </c>
      <c r="F5" s="197" t="s">
        <v>4</v>
      </c>
      <c r="G5" s="195" t="s">
        <v>2</v>
      </c>
      <c r="H5" s="196" t="s">
        <v>3</v>
      </c>
      <c r="I5" s="197" t="s">
        <v>4</v>
      </c>
    </row>
    <row r="6" spans="1:9" ht="15" customHeight="1">
      <c r="A6" s="445" t="s">
        <v>9</v>
      </c>
      <c r="B6" s="198" t="s">
        <v>11</v>
      </c>
      <c r="C6" s="199" t="s">
        <v>18</v>
      </c>
      <c r="D6" s="200">
        <v>4</v>
      </c>
      <c r="E6" s="201">
        <v>5</v>
      </c>
      <c r="F6" s="202">
        <v>6</v>
      </c>
      <c r="G6" s="200">
        <v>7</v>
      </c>
      <c r="H6" s="201">
        <v>8</v>
      </c>
      <c r="I6" s="202">
        <v>9</v>
      </c>
    </row>
    <row r="7" spans="1:9" ht="15" customHeight="1">
      <c r="A7" s="446" t="s">
        <v>197</v>
      </c>
      <c r="B7" s="403"/>
      <c r="C7" s="403"/>
      <c r="D7" s="403"/>
      <c r="E7" s="403"/>
      <c r="F7" s="403"/>
      <c r="G7" s="403"/>
      <c r="H7" s="403"/>
      <c r="I7" s="404"/>
    </row>
    <row r="8" spans="1:10" ht="15" customHeight="1">
      <c r="A8" s="58" t="s">
        <v>6</v>
      </c>
      <c r="B8" s="59" t="s">
        <v>189</v>
      </c>
      <c r="C8" s="58" t="s">
        <v>5</v>
      </c>
      <c r="D8" s="60"/>
      <c r="E8" s="61"/>
      <c r="F8" s="67">
        <f aca="true" t="shared" si="0" ref="F8:F21">D8+E8</f>
        <v>0</v>
      </c>
      <c r="G8" s="62"/>
      <c r="H8" s="61"/>
      <c r="I8" s="69">
        <f aca="true" t="shared" si="1" ref="I8:I19">G8+H8</f>
        <v>0</v>
      </c>
      <c r="J8" s="319"/>
    </row>
    <row r="9" spans="1:10" ht="15" customHeight="1">
      <c r="A9" s="63" t="s">
        <v>13</v>
      </c>
      <c r="B9" s="64" t="s">
        <v>7</v>
      </c>
      <c r="C9" s="63" t="s">
        <v>8</v>
      </c>
      <c r="D9" s="65"/>
      <c r="E9" s="66">
        <v>7124099</v>
      </c>
      <c r="F9" s="67">
        <f t="shared" si="0"/>
        <v>7124099</v>
      </c>
      <c r="G9" s="68"/>
      <c r="H9" s="66">
        <v>6530610</v>
      </c>
      <c r="I9" s="69">
        <f t="shared" si="1"/>
        <v>6530610</v>
      </c>
      <c r="J9" s="319"/>
    </row>
    <row r="10" spans="1:10" ht="15" customHeight="1">
      <c r="A10" s="63" t="s">
        <v>20</v>
      </c>
      <c r="B10" s="64" t="s">
        <v>14</v>
      </c>
      <c r="C10" s="63" t="s">
        <v>10</v>
      </c>
      <c r="D10" s="65"/>
      <c r="E10" s="66">
        <v>1284357002</v>
      </c>
      <c r="F10" s="67">
        <f t="shared" si="0"/>
        <v>1284357002</v>
      </c>
      <c r="G10" s="68"/>
      <c r="H10" s="66">
        <v>1271463468</v>
      </c>
      <c r="I10" s="69">
        <f t="shared" si="1"/>
        <v>1271463468</v>
      </c>
      <c r="J10" s="319"/>
    </row>
    <row r="11" spans="1:10" s="70" customFormat="1" ht="15" customHeight="1">
      <c r="A11" s="63" t="s">
        <v>73</v>
      </c>
      <c r="B11" s="64" t="s">
        <v>384</v>
      </c>
      <c r="C11" s="63" t="s">
        <v>12</v>
      </c>
      <c r="D11" s="65">
        <f>SUM(D12+D13+D14)</f>
        <v>1805338358</v>
      </c>
      <c r="E11" s="65">
        <f>SUM(E12+E13+E14)</f>
        <v>3169479900</v>
      </c>
      <c r="F11" s="67">
        <f t="shared" si="0"/>
        <v>4974818258</v>
      </c>
      <c r="G11" s="68">
        <f>SUM(G12+G13+G14)</f>
        <v>1830795779</v>
      </c>
      <c r="H11" s="65">
        <f>SUM(H12+H13+H14)</f>
        <v>3294128995</v>
      </c>
      <c r="I11" s="69">
        <f>G11+H11</f>
        <v>5124924774</v>
      </c>
      <c r="J11" s="319"/>
    </row>
    <row r="12" spans="1:10" ht="24">
      <c r="A12" s="63" t="s">
        <v>22</v>
      </c>
      <c r="B12" s="64" t="s">
        <v>23</v>
      </c>
      <c r="C12" s="63" t="s">
        <v>15</v>
      </c>
      <c r="D12" s="65"/>
      <c r="E12" s="66">
        <v>653700604</v>
      </c>
      <c r="F12" s="67">
        <f t="shared" si="0"/>
        <v>653700604</v>
      </c>
      <c r="G12" s="68"/>
      <c r="H12" s="66">
        <v>676687028</v>
      </c>
      <c r="I12" s="69">
        <f t="shared" si="1"/>
        <v>676687028</v>
      </c>
      <c r="J12" s="319"/>
    </row>
    <row r="13" spans="1:10" ht="15" customHeight="1">
      <c r="A13" s="63" t="s">
        <v>25</v>
      </c>
      <c r="B13" s="64" t="s">
        <v>26</v>
      </c>
      <c r="C13" s="63" t="s">
        <v>16</v>
      </c>
      <c r="D13" s="65"/>
      <c r="E13" s="71">
        <v>451134832</v>
      </c>
      <c r="F13" s="67">
        <f t="shared" si="0"/>
        <v>451134832</v>
      </c>
      <c r="G13" s="68"/>
      <c r="H13" s="71">
        <v>450369402</v>
      </c>
      <c r="I13" s="69">
        <f t="shared" si="1"/>
        <v>450369402</v>
      </c>
      <c r="J13" s="319"/>
    </row>
    <row r="14" spans="1:10" ht="15" customHeight="1">
      <c r="A14" s="63" t="s">
        <v>34</v>
      </c>
      <c r="B14" s="194" t="s">
        <v>385</v>
      </c>
      <c r="C14" s="63" t="s">
        <v>17</v>
      </c>
      <c r="D14" s="65">
        <f>SUM(D15:D18)</f>
        <v>1805338358</v>
      </c>
      <c r="E14" s="65">
        <f>SUM(E15:E18)</f>
        <v>2064644464</v>
      </c>
      <c r="F14" s="67">
        <f t="shared" si="0"/>
        <v>3869982822</v>
      </c>
      <c r="G14" s="68">
        <f>SUM(G15:G18)</f>
        <v>1830795779</v>
      </c>
      <c r="H14" s="65">
        <f>SUM(H15:H18)</f>
        <v>2167072565</v>
      </c>
      <c r="I14" s="69">
        <f t="shared" si="1"/>
        <v>3997868344</v>
      </c>
      <c r="J14" s="319"/>
    </row>
    <row r="15" spans="1:10" ht="15" customHeight="1">
      <c r="A15" s="74" t="s">
        <v>9</v>
      </c>
      <c r="B15" s="75" t="s">
        <v>36</v>
      </c>
      <c r="C15" s="63" t="s">
        <v>19</v>
      </c>
      <c r="D15" s="65">
        <v>1028043102</v>
      </c>
      <c r="E15" s="66">
        <v>562100040</v>
      </c>
      <c r="F15" s="67">
        <f t="shared" si="0"/>
        <v>1590143142</v>
      </c>
      <c r="G15" s="68">
        <v>1114379929</v>
      </c>
      <c r="H15" s="71">
        <v>544877179</v>
      </c>
      <c r="I15" s="69">
        <f t="shared" si="1"/>
        <v>1659257108</v>
      </c>
      <c r="J15" s="319"/>
    </row>
    <row r="16" spans="1:10" ht="15" customHeight="1">
      <c r="A16" s="74" t="s">
        <v>11</v>
      </c>
      <c r="B16" s="75" t="s">
        <v>43</v>
      </c>
      <c r="C16" s="63" t="s">
        <v>21</v>
      </c>
      <c r="D16" s="76">
        <v>136306623</v>
      </c>
      <c r="E16" s="66">
        <v>273153730</v>
      </c>
      <c r="F16" s="67">
        <f t="shared" si="0"/>
        <v>409460353</v>
      </c>
      <c r="G16" s="77">
        <v>126411762</v>
      </c>
      <c r="H16" s="66">
        <v>301316348</v>
      </c>
      <c r="I16" s="69">
        <f t="shared" si="1"/>
        <v>427728110</v>
      </c>
      <c r="J16" s="319"/>
    </row>
    <row r="17" spans="1:10" ht="15" customHeight="1">
      <c r="A17" s="74" t="s">
        <v>18</v>
      </c>
      <c r="B17" s="75" t="s">
        <v>55</v>
      </c>
      <c r="C17" s="63" t="s">
        <v>24</v>
      </c>
      <c r="D17" s="76">
        <v>124377947</v>
      </c>
      <c r="E17" s="66">
        <v>155321781</v>
      </c>
      <c r="F17" s="67">
        <f t="shared" si="0"/>
        <v>279699728</v>
      </c>
      <c r="G17" s="77">
        <v>156304949</v>
      </c>
      <c r="H17" s="66">
        <v>186773653</v>
      </c>
      <c r="I17" s="69">
        <f t="shared" si="1"/>
        <v>343078602</v>
      </c>
      <c r="J17" s="319"/>
    </row>
    <row r="18" spans="1:9" ht="15" customHeight="1">
      <c r="A18" s="74" t="s">
        <v>66</v>
      </c>
      <c r="B18" s="75" t="s">
        <v>67</v>
      </c>
      <c r="C18" s="63" t="s">
        <v>27</v>
      </c>
      <c r="D18" s="76">
        <v>516610686</v>
      </c>
      <c r="E18" s="66">
        <v>1074068913</v>
      </c>
      <c r="F18" s="67">
        <f t="shared" si="0"/>
        <v>1590679599</v>
      </c>
      <c r="G18" s="77">
        <v>433699139</v>
      </c>
      <c r="H18" s="66">
        <v>1134105385</v>
      </c>
      <c r="I18" s="69">
        <f t="shared" si="1"/>
        <v>1567804524</v>
      </c>
    </row>
    <row r="19" spans="1:9" ht="15" customHeight="1">
      <c r="A19" s="63" t="s">
        <v>70</v>
      </c>
      <c r="B19" s="64" t="s">
        <v>71</v>
      </c>
      <c r="C19" s="63" t="s">
        <v>29</v>
      </c>
      <c r="D19" s="78">
        <v>0</v>
      </c>
      <c r="E19" s="71">
        <v>0</v>
      </c>
      <c r="F19" s="67">
        <f t="shared" si="0"/>
        <v>0</v>
      </c>
      <c r="G19" s="79">
        <v>0</v>
      </c>
      <c r="H19" s="71">
        <v>0</v>
      </c>
      <c r="I19" s="69">
        <f t="shared" si="1"/>
        <v>0</v>
      </c>
    </row>
    <row r="20" spans="1:9" ht="15" customHeight="1">
      <c r="A20" s="63" t="s">
        <v>76</v>
      </c>
      <c r="B20" s="64" t="s">
        <v>74</v>
      </c>
      <c r="C20" s="63" t="s">
        <v>31</v>
      </c>
      <c r="D20" s="76">
        <v>22327665</v>
      </c>
      <c r="E20" s="66">
        <v>0</v>
      </c>
      <c r="F20" s="67">
        <f t="shared" si="0"/>
        <v>22327665</v>
      </c>
      <c r="G20" s="77">
        <v>22502313</v>
      </c>
      <c r="H20" s="66">
        <v>0</v>
      </c>
      <c r="I20" s="69">
        <f>G20+H20</f>
        <v>22502313</v>
      </c>
    </row>
    <row r="21" spans="1:9" ht="15" customHeight="1">
      <c r="A21" s="63" t="s">
        <v>89</v>
      </c>
      <c r="B21" s="64" t="s">
        <v>77</v>
      </c>
      <c r="C21" s="63" t="s">
        <v>33</v>
      </c>
      <c r="D21" s="65">
        <v>13189</v>
      </c>
      <c r="E21" s="66">
        <v>313831202</v>
      </c>
      <c r="F21" s="67">
        <f t="shared" si="0"/>
        <v>313844391</v>
      </c>
      <c r="G21" s="68">
        <v>15141</v>
      </c>
      <c r="H21" s="66">
        <v>354423767</v>
      </c>
      <c r="I21" s="69">
        <f>G21+H21</f>
        <v>354438908</v>
      </c>
    </row>
    <row r="22" spans="1:9" ht="15" customHeight="1">
      <c r="A22" s="63" t="s">
        <v>94</v>
      </c>
      <c r="B22" s="64" t="s">
        <v>90</v>
      </c>
      <c r="C22" s="63" t="s">
        <v>35</v>
      </c>
      <c r="D22" s="65"/>
      <c r="E22" s="66">
        <v>593629</v>
      </c>
      <c r="F22" s="67">
        <f aca="true" t="shared" si="2" ref="F22:F29">D22+E22</f>
        <v>593629</v>
      </c>
      <c r="G22" s="68"/>
      <c r="H22" s="66"/>
      <c r="I22" s="69">
        <f aca="true" t="shared" si="3" ref="I22:I30">G22+H22</f>
        <v>0</v>
      </c>
    </row>
    <row r="23" spans="1:9" ht="15" customHeight="1">
      <c r="A23" s="63" t="s">
        <v>102</v>
      </c>
      <c r="B23" s="64" t="s">
        <v>95</v>
      </c>
      <c r="C23" s="63" t="s">
        <v>37</v>
      </c>
      <c r="D23" s="65">
        <v>50622825</v>
      </c>
      <c r="E23" s="66">
        <v>918818818</v>
      </c>
      <c r="F23" s="67">
        <f t="shared" si="2"/>
        <v>969441643</v>
      </c>
      <c r="G23" s="68">
        <v>52097193</v>
      </c>
      <c r="H23" s="66">
        <v>1251311184</v>
      </c>
      <c r="I23" s="69">
        <f t="shared" si="3"/>
        <v>1303408377</v>
      </c>
    </row>
    <row r="24" spans="1:9" ht="15" customHeight="1">
      <c r="A24" s="63" t="s">
        <v>22</v>
      </c>
      <c r="B24" s="64" t="s">
        <v>386</v>
      </c>
      <c r="C24" s="63" t="s">
        <v>39</v>
      </c>
      <c r="D24" s="65">
        <f>SUM(D25+D26+D27)</f>
        <v>211022</v>
      </c>
      <c r="E24" s="65">
        <f>SUM(E25+E26+E27)</f>
        <v>41341036</v>
      </c>
      <c r="F24" s="67">
        <f t="shared" si="2"/>
        <v>41552058</v>
      </c>
      <c r="G24" s="68">
        <f>SUM(G25+G26+G27)</f>
        <v>10728251</v>
      </c>
      <c r="H24" s="65">
        <f>SUM(H25+H26+H27)</f>
        <v>35289322</v>
      </c>
      <c r="I24" s="69">
        <f t="shared" si="3"/>
        <v>46017573</v>
      </c>
    </row>
    <row r="25" spans="1:9" ht="15" customHeight="1">
      <c r="A25" s="74" t="s">
        <v>9</v>
      </c>
      <c r="B25" s="75" t="s">
        <v>104</v>
      </c>
      <c r="C25" s="63" t="s">
        <v>42</v>
      </c>
      <c r="D25" s="76">
        <v>92222</v>
      </c>
      <c r="E25" s="66">
        <v>15795588</v>
      </c>
      <c r="F25" s="67">
        <f t="shared" si="2"/>
        <v>15887810</v>
      </c>
      <c r="G25" s="77">
        <v>10665418</v>
      </c>
      <c r="H25" s="66">
        <v>9573761</v>
      </c>
      <c r="I25" s="69">
        <f t="shared" si="3"/>
        <v>20239179</v>
      </c>
    </row>
    <row r="26" spans="1:9" ht="15" customHeight="1">
      <c r="A26" s="74" t="s">
        <v>11</v>
      </c>
      <c r="B26" s="75" t="s">
        <v>109</v>
      </c>
      <c r="C26" s="63" t="s">
        <v>44</v>
      </c>
      <c r="D26" s="78"/>
      <c r="E26" s="71"/>
      <c r="F26" s="67">
        <f t="shared" si="2"/>
        <v>0</v>
      </c>
      <c r="G26" s="79"/>
      <c r="H26" s="71"/>
      <c r="I26" s="69">
        <f t="shared" si="3"/>
        <v>0</v>
      </c>
    </row>
    <row r="27" spans="1:9" ht="15" customHeight="1">
      <c r="A27" s="74" t="s">
        <v>18</v>
      </c>
      <c r="B27" s="75" t="s">
        <v>111</v>
      </c>
      <c r="C27" s="63" t="s">
        <v>47</v>
      </c>
      <c r="D27" s="78">
        <v>118800</v>
      </c>
      <c r="E27" s="71">
        <v>25545448</v>
      </c>
      <c r="F27" s="72">
        <f>D27+E27</f>
        <v>25664248</v>
      </c>
      <c r="G27" s="79">
        <v>62833</v>
      </c>
      <c r="H27" s="71">
        <v>25715561</v>
      </c>
      <c r="I27" s="73">
        <f>G27+H27</f>
        <v>25778394</v>
      </c>
    </row>
    <row r="28" spans="1:9" ht="15" customHeight="1">
      <c r="A28" s="63" t="s">
        <v>115</v>
      </c>
      <c r="B28" s="64" t="s">
        <v>113</v>
      </c>
      <c r="C28" s="63" t="s">
        <v>49</v>
      </c>
      <c r="D28" s="65">
        <v>51194</v>
      </c>
      <c r="E28" s="66">
        <v>20992439</v>
      </c>
      <c r="F28" s="67">
        <f t="shared" si="2"/>
        <v>21043633</v>
      </c>
      <c r="G28" s="68">
        <v>13529288</v>
      </c>
      <c r="H28" s="66">
        <v>27328788</v>
      </c>
      <c r="I28" s="69">
        <f t="shared" si="3"/>
        <v>40858076</v>
      </c>
    </row>
    <row r="29" spans="1:9" ht="12">
      <c r="A29" s="63" t="s">
        <v>117</v>
      </c>
      <c r="B29" s="80" t="s">
        <v>389</v>
      </c>
      <c r="C29" s="63" t="s">
        <v>52</v>
      </c>
      <c r="D29" s="81">
        <f>SUM(D8+D9+D10+D11+D20+D21+D22+D23+D24+D28)</f>
        <v>1878564253</v>
      </c>
      <c r="E29" s="81">
        <f>SUM(E8+E9+E10+E11+E20+E21+E22+E23+E24+E28)</f>
        <v>5756538125</v>
      </c>
      <c r="F29" s="67">
        <f t="shared" si="2"/>
        <v>7635102378</v>
      </c>
      <c r="G29" s="323">
        <f>SUM(G8+G9+G10+G11+G20+G21+G22+G23+G24+G28)</f>
        <v>1929667965</v>
      </c>
      <c r="H29" s="81">
        <f>SUM(H8+H9+H10+H11+H20+H21+H22+H23+H24+H28)</f>
        <v>6240476134</v>
      </c>
      <c r="I29" s="69">
        <f t="shared" si="3"/>
        <v>8170144099</v>
      </c>
    </row>
    <row r="30" spans="1:9" ht="15" customHeight="1">
      <c r="A30" s="82" t="s">
        <v>188</v>
      </c>
      <c r="B30" s="83" t="s">
        <v>118</v>
      </c>
      <c r="C30" s="82" t="s">
        <v>54</v>
      </c>
      <c r="D30" s="84">
        <v>0</v>
      </c>
      <c r="E30" s="85">
        <v>662610907</v>
      </c>
      <c r="F30" s="86">
        <f>D30+E30</f>
        <v>662610907</v>
      </c>
      <c r="G30" s="87">
        <v>0</v>
      </c>
      <c r="H30" s="85">
        <v>658001099</v>
      </c>
      <c r="I30" s="69">
        <f t="shared" si="3"/>
        <v>658001099</v>
      </c>
    </row>
    <row r="31" spans="1:9" ht="15" customHeight="1">
      <c r="A31" s="405" t="s">
        <v>198</v>
      </c>
      <c r="B31" s="406"/>
      <c r="C31" s="406"/>
      <c r="D31" s="406"/>
      <c r="E31" s="406"/>
      <c r="F31" s="406"/>
      <c r="G31" s="406"/>
      <c r="H31" s="406"/>
      <c r="I31" s="407"/>
    </row>
    <row r="32" spans="1:10" ht="15" customHeight="1">
      <c r="A32" s="88" t="s">
        <v>6</v>
      </c>
      <c r="B32" s="89" t="s">
        <v>387</v>
      </c>
      <c r="C32" s="90" t="s">
        <v>56</v>
      </c>
      <c r="D32" s="91">
        <f>SUM(D33+D34+D35+D36+D37+D38)</f>
        <v>117496786</v>
      </c>
      <c r="E32" s="91">
        <f>SUM(E33+E34+E35+E36+E37+E38)</f>
        <v>1417950203</v>
      </c>
      <c r="F32" s="67">
        <f aca="true" t="shared" si="4" ref="F32:F39">D32+E32</f>
        <v>1535446989</v>
      </c>
      <c r="G32" s="62">
        <f>SUM(G33+G34+G35+G36+G37+G38)</f>
        <v>107064996</v>
      </c>
      <c r="H32" s="91">
        <f>SUM(H33+H34+H35+H36+H37+H38)</f>
        <v>1445003927</v>
      </c>
      <c r="I32" s="69">
        <f aca="true" t="shared" si="5" ref="I32:I57">G32+H32</f>
        <v>1552068923</v>
      </c>
      <c r="J32" s="319"/>
    </row>
    <row r="33" spans="1:10" s="96" customFormat="1" ht="15" customHeight="1">
      <c r="A33" s="92" t="s">
        <v>9</v>
      </c>
      <c r="B33" s="93" t="s">
        <v>120</v>
      </c>
      <c r="C33" s="94" t="s">
        <v>58</v>
      </c>
      <c r="D33" s="76">
        <v>44288720</v>
      </c>
      <c r="E33" s="95">
        <v>398598480</v>
      </c>
      <c r="F33" s="67">
        <f t="shared" si="4"/>
        <v>442887200</v>
      </c>
      <c r="G33" s="77">
        <v>44288720</v>
      </c>
      <c r="H33" s="95">
        <v>398598480</v>
      </c>
      <c r="I33" s="69">
        <f t="shared" si="5"/>
        <v>442887200</v>
      </c>
      <c r="J33" s="320"/>
    </row>
    <row r="34" spans="1:10" ht="15" customHeight="1">
      <c r="A34" s="92" t="s">
        <v>11</v>
      </c>
      <c r="B34" s="93" t="s">
        <v>125</v>
      </c>
      <c r="C34" s="97" t="s">
        <v>59</v>
      </c>
      <c r="D34" s="76"/>
      <c r="E34" s="66"/>
      <c r="F34" s="67">
        <f t="shared" si="4"/>
        <v>0</v>
      </c>
      <c r="G34" s="77"/>
      <c r="H34" s="66"/>
      <c r="I34" s="69">
        <f t="shared" si="5"/>
        <v>0</v>
      </c>
      <c r="J34" s="319"/>
    </row>
    <row r="35" spans="1:10" ht="15" customHeight="1">
      <c r="A35" s="92" t="s">
        <v>18</v>
      </c>
      <c r="B35" s="93" t="s">
        <v>127</v>
      </c>
      <c r="C35" s="94" t="s">
        <v>61</v>
      </c>
      <c r="D35" s="76">
        <v>-7555473</v>
      </c>
      <c r="E35" s="66">
        <v>469827488</v>
      </c>
      <c r="F35" s="67">
        <f t="shared" si="4"/>
        <v>462272015</v>
      </c>
      <c r="G35" s="77">
        <v>-19950335</v>
      </c>
      <c r="H35" s="66">
        <v>472699032</v>
      </c>
      <c r="I35" s="69">
        <f t="shared" si="5"/>
        <v>452748697</v>
      </c>
      <c r="J35" s="319"/>
    </row>
    <row r="36" spans="1:10" ht="15" customHeight="1">
      <c r="A36" s="92" t="s">
        <v>66</v>
      </c>
      <c r="B36" s="93" t="s">
        <v>133</v>
      </c>
      <c r="C36" s="97" t="s">
        <v>63</v>
      </c>
      <c r="D36" s="76">
        <v>75500000</v>
      </c>
      <c r="E36" s="66">
        <v>348394652</v>
      </c>
      <c r="F36" s="67">
        <f t="shared" si="4"/>
        <v>423894652</v>
      </c>
      <c r="G36" s="77">
        <v>75500000</v>
      </c>
      <c r="H36" s="66">
        <v>348394652</v>
      </c>
      <c r="I36" s="69">
        <f t="shared" si="5"/>
        <v>423894652</v>
      </c>
      <c r="J36" s="319"/>
    </row>
    <row r="37" spans="1:10" ht="15" customHeight="1">
      <c r="A37" s="92" t="s">
        <v>83</v>
      </c>
      <c r="B37" s="93" t="s">
        <v>138</v>
      </c>
      <c r="C37" s="94" t="s">
        <v>65</v>
      </c>
      <c r="D37" s="76"/>
      <c r="E37" s="66">
        <v>136702656</v>
      </c>
      <c r="F37" s="67">
        <f t="shared" si="4"/>
        <v>136702656</v>
      </c>
      <c r="G37" s="77">
        <v>5263539</v>
      </c>
      <c r="H37" s="66">
        <v>201129583</v>
      </c>
      <c r="I37" s="69">
        <f t="shared" si="5"/>
        <v>206393122</v>
      </c>
      <c r="J37" s="319"/>
    </row>
    <row r="38" spans="1:10" ht="15" customHeight="1">
      <c r="A38" s="92" t="s">
        <v>85</v>
      </c>
      <c r="B38" s="93" t="s">
        <v>142</v>
      </c>
      <c r="C38" s="97" t="s">
        <v>68</v>
      </c>
      <c r="D38" s="76">
        <v>5263539</v>
      </c>
      <c r="E38" s="66">
        <v>64426927</v>
      </c>
      <c r="F38" s="67">
        <f t="shared" si="4"/>
        <v>69690466</v>
      </c>
      <c r="G38" s="77">
        <v>1963072</v>
      </c>
      <c r="H38" s="66">
        <v>24182180</v>
      </c>
      <c r="I38" s="69">
        <f t="shared" si="5"/>
        <v>26145252</v>
      </c>
      <c r="J38" s="319"/>
    </row>
    <row r="39" spans="1:10" ht="15" customHeight="1">
      <c r="A39" s="98" t="s">
        <v>13</v>
      </c>
      <c r="B39" s="99" t="s">
        <v>388</v>
      </c>
      <c r="C39" s="94" t="s">
        <v>32</v>
      </c>
      <c r="D39" s="100">
        <v>0</v>
      </c>
      <c r="E39" s="66">
        <v>0</v>
      </c>
      <c r="F39" s="67">
        <f t="shared" si="4"/>
        <v>0</v>
      </c>
      <c r="G39" s="101">
        <v>0</v>
      </c>
      <c r="H39" s="66">
        <v>0</v>
      </c>
      <c r="I39" s="69">
        <f t="shared" si="5"/>
        <v>0</v>
      </c>
      <c r="J39" s="319"/>
    </row>
    <row r="40" spans="1:10" ht="12">
      <c r="A40" s="98" t="s">
        <v>20</v>
      </c>
      <c r="B40" s="99" t="s">
        <v>390</v>
      </c>
      <c r="C40" s="97" t="s">
        <v>30</v>
      </c>
      <c r="D40" s="100">
        <f>D41+D42+D43+D44+D45+D46</f>
        <v>1682927894</v>
      </c>
      <c r="E40" s="66">
        <f>E41+E42+E43+E44+E45+E46</f>
        <v>3911168398</v>
      </c>
      <c r="F40" s="67">
        <f aca="true" t="shared" si="6" ref="F40:F57">D40+E40</f>
        <v>5594096292</v>
      </c>
      <c r="G40" s="101">
        <f>G41+G42+G43+G44+G45+G46</f>
        <v>1729866564</v>
      </c>
      <c r="H40" s="66">
        <f>H41+H42+H43+H44+H45+H46</f>
        <v>4287361335</v>
      </c>
      <c r="I40" s="69">
        <f t="shared" si="5"/>
        <v>6017227899</v>
      </c>
      <c r="J40" s="319"/>
    </row>
    <row r="41" spans="1:10" ht="15" customHeight="1">
      <c r="A41" s="92" t="s">
        <v>9</v>
      </c>
      <c r="B41" s="93" t="s">
        <v>148</v>
      </c>
      <c r="C41" s="94" t="s">
        <v>28</v>
      </c>
      <c r="D41" s="78">
        <v>3700957</v>
      </c>
      <c r="E41" s="71">
        <v>1048855538</v>
      </c>
      <c r="F41" s="72">
        <f t="shared" si="6"/>
        <v>1052556495</v>
      </c>
      <c r="G41" s="79">
        <v>3082502</v>
      </c>
      <c r="H41" s="71">
        <v>1382234773</v>
      </c>
      <c r="I41" s="69">
        <f t="shared" si="5"/>
        <v>1385317275</v>
      </c>
      <c r="J41" s="319"/>
    </row>
    <row r="42" spans="1:10" ht="15" customHeight="1">
      <c r="A42" s="92" t="s">
        <v>11</v>
      </c>
      <c r="B42" s="93" t="s">
        <v>150</v>
      </c>
      <c r="C42" s="97" t="s">
        <v>72</v>
      </c>
      <c r="D42" s="78">
        <v>1636192145</v>
      </c>
      <c r="E42" s="71"/>
      <c r="F42" s="72">
        <f t="shared" si="6"/>
        <v>1636192145</v>
      </c>
      <c r="G42" s="79">
        <v>1684340732</v>
      </c>
      <c r="H42" s="71"/>
      <c r="I42" s="69">
        <f t="shared" si="5"/>
        <v>1684340732</v>
      </c>
      <c r="J42" s="319"/>
    </row>
    <row r="43" spans="1:10" ht="15" customHeight="1">
      <c r="A43" s="92" t="s">
        <v>18</v>
      </c>
      <c r="B43" s="93" t="s">
        <v>152</v>
      </c>
      <c r="C43" s="94" t="s">
        <v>75</v>
      </c>
      <c r="D43" s="78">
        <v>43034792</v>
      </c>
      <c r="E43" s="71">
        <v>2847912860</v>
      </c>
      <c r="F43" s="72">
        <f t="shared" si="6"/>
        <v>2890947652</v>
      </c>
      <c r="G43" s="79">
        <v>42443330</v>
      </c>
      <c r="H43" s="71">
        <v>2890726562</v>
      </c>
      <c r="I43" s="69">
        <f t="shared" si="5"/>
        <v>2933169892</v>
      </c>
      <c r="J43" s="319"/>
    </row>
    <row r="44" spans="1:10" ht="15" customHeight="1">
      <c r="A44" s="92" t="s">
        <v>66</v>
      </c>
      <c r="B44" s="93" t="s">
        <v>154</v>
      </c>
      <c r="C44" s="97" t="s">
        <v>78</v>
      </c>
      <c r="D44" s="78"/>
      <c r="E44" s="71"/>
      <c r="F44" s="72">
        <f t="shared" si="6"/>
        <v>0</v>
      </c>
      <c r="G44" s="79"/>
      <c r="H44" s="71"/>
      <c r="I44" s="69">
        <f t="shared" si="5"/>
        <v>0</v>
      </c>
      <c r="J44" s="319"/>
    </row>
    <row r="45" spans="1:10" ht="15" customHeight="1">
      <c r="A45" s="92" t="s">
        <v>83</v>
      </c>
      <c r="B45" s="93" t="s">
        <v>156</v>
      </c>
      <c r="C45" s="94" t="s">
        <v>79</v>
      </c>
      <c r="D45" s="78"/>
      <c r="E45" s="102"/>
      <c r="F45" s="72">
        <f t="shared" si="6"/>
        <v>0</v>
      </c>
      <c r="G45" s="79">
        <v>0</v>
      </c>
      <c r="H45" s="102">
        <v>0</v>
      </c>
      <c r="I45" s="69">
        <f t="shared" si="5"/>
        <v>0</v>
      </c>
      <c r="J45" s="319"/>
    </row>
    <row r="46" spans="1:10" ht="15" customHeight="1">
      <c r="A46" s="92" t="s">
        <v>85</v>
      </c>
      <c r="B46" s="93" t="s">
        <v>158</v>
      </c>
      <c r="C46" s="97" t="s">
        <v>80</v>
      </c>
      <c r="D46" s="78"/>
      <c r="E46" s="71">
        <v>14400000</v>
      </c>
      <c r="F46" s="72">
        <f t="shared" si="6"/>
        <v>14400000</v>
      </c>
      <c r="G46" s="79">
        <v>0</v>
      </c>
      <c r="H46" s="71">
        <v>14400000</v>
      </c>
      <c r="I46" s="69">
        <f t="shared" si="5"/>
        <v>14400000</v>
      </c>
      <c r="J46" s="319"/>
    </row>
    <row r="47" spans="1:10" ht="24">
      <c r="A47" s="98" t="s">
        <v>73</v>
      </c>
      <c r="B47" s="99" t="s">
        <v>160</v>
      </c>
      <c r="C47" s="94" t="s">
        <v>81</v>
      </c>
      <c r="D47" s="100">
        <v>22327665</v>
      </c>
      <c r="E47" s="66">
        <v>0</v>
      </c>
      <c r="F47" s="67">
        <f t="shared" si="6"/>
        <v>22327665</v>
      </c>
      <c r="G47" s="101">
        <v>22502313</v>
      </c>
      <c r="H47" s="66">
        <v>0</v>
      </c>
      <c r="I47" s="69">
        <f t="shared" si="5"/>
        <v>22502313</v>
      </c>
      <c r="J47" s="319"/>
    </row>
    <row r="48" spans="1:10" ht="15" customHeight="1">
      <c r="A48" s="98" t="s">
        <v>76</v>
      </c>
      <c r="B48" s="99" t="s">
        <v>162</v>
      </c>
      <c r="C48" s="97" t="s">
        <v>82</v>
      </c>
      <c r="D48" s="100">
        <v>3398958</v>
      </c>
      <c r="E48" s="66">
        <v>75472973</v>
      </c>
      <c r="F48" s="67">
        <f t="shared" si="6"/>
        <v>78871931</v>
      </c>
      <c r="G48" s="101">
        <v>6797916</v>
      </c>
      <c r="H48" s="66">
        <v>126885664</v>
      </c>
      <c r="I48" s="69">
        <f t="shared" si="5"/>
        <v>133683580</v>
      </c>
      <c r="J48" s="319"/>
    </row>
    <row r="49" spans="1:10" ht="15" customHeight="1">
      <c r="A49" s="98" t="s">
        <v>89</v>
      </c>
      <c r="B49" s="99" t="s">
        <v>166</v>
      </c>
      <c r="C49" s="94" t="s">
        <v>84</v>
      </c>
      <c r="D49" s="100"/>
      <c r="E49" s="66">
        <v>144131062</v>
      </c>
      <c r="F49" s="67">
        <f t="shared" si="6"/>
        <v>144131062</v>
      </c>
      <c r="G49" s="101">
        <v>490768</v>
      </c>
      <c r="H49" s="66">
        <v>129827603</v>
      </c>
      <c r="I49" s="69">
        <f t="shared" si="5"/>
        <v>130318371</v>
      </c>
      <c r="J49" s="319"/>
    </row>
    <row r="50" spans="1:10" ht="15" customHeight="1">
      <c r="A50" s="98" t="s">
        <v>94</v>
      </c>
      <c r="B50" s="99" t="s">
        <v>170</v>
      </c>
      <c r="C50" s="97" t="s">
        <v>86</v>
      </c>
      <c r="D50" s="100"/>
      <c r="E50" s="66"/>
      <c r="F50" s="67">
        <f t="shared" si="6"/>
        <v>0</v>
      </c>
      <c r="G50" s="101"/>
      <c r="H50" s="66"/>
      <c r="I50" s="69">
        <f t="shared" si="5"/>
        <v>0</v>
      </c>
      <c r="J50" s="319"/>
    </row>
    <row r="51" spans="1:10" ht="15" customHeight="1">
      <c r="A51" s="98" t="s">
        <v>102</v>
      </c>
      <c r="B51" s="99" t="s">
        <v>172</v>
      </c>
      <c r="C51" s="94" t="s">
        <v>88</v>
      </c>
      <c r="D51" s="100"/>
      <c r="E51" s="66">
        <v>191496</v>
      </c>
      <c r="F51" s="67">
        <f t="shared" si="6"/>
        <v>191496</v>
      </c>
      <c r="G51" s="101"/>
      <c r="H51" s="66">
        <v>170875</v>
      </c>
      <c r="I51" s="69">
        <f t="shared" si="5"/>
        <v>170875</v>
      </c>
      <c r="J51" s="319"/>
    </row>
    <row r="52" spans="1:10" ht="15" customHeight="1">
      <c r="A52" s="98" t="s">
        <v>22</v>
      </c>
      <c r="B52" s="99" t="s">
        <v>177</v>
      </c>
      <c r="C52" s="97" t="s">
        <v>91</v>
      </c>
      <c r="D52" s="100">
        <v>7339327</v>
      </c>
      <c r="E52" s="66">
        <v>191866077</v>
      </c>
      <c r="F52" s="67">
        <f t="shared" si="6"/>
        <v>199205404</v>
      </c>
      <c r="G52" s="101">
        <v>14543331</v>
      </c>
      <c r="H52" s="66">
        <v>240198584</v>
      </c>
      <c r="I52" s="69">
        <f t="shared" si="5"/>
        <v>254741915</v>
      </c>
      <c r="J52" s="319"/>
    </row>
    <row r="53" spans="1:10" ht="15" customHeight="1">
      <c r="A53" s="98" t="s">
        <v>115</v>
      </c>
      <c r="B53" s="99" t="s">
        <v>183</v>
      </c>
      <c r="C53" s="94" t="s">
        <v>92</v>
      </c>
      <c r="D53" s="100">
        <v>45073623</v>
      </c>
      <c r="E53" s="66">
        <v>15757916</v>
      </c>
      <c r="F53" s="67">
        <f t="shared" si="6"/>
        <v>60831539</v>
      </c>
      <c r="G53" s="101">
        <v>48402077</v>
      </c>
      <c r="H53" s="66">
        <v>11028146</v>
      </c>
      <c r="I53" s="69">
        <f t="shared" si="5"/>
        <v>59430223</v>
      </c>
      <c r="J53" s="319"/>
    </row>
    <row r="54" spans="1:10" ht="15" customHeight="1">
      <c r="A54" s="98" t="s">
        <v>117</v>
      </c>
      <c r="B54" s="99" t="s">
        <v>391</v>
      </c>
      <c r="C54" s="97" t="s">
        <v>93</v>
      </c>
      <c r="D54" s="100">
        <f>SUM(D32+D39+D40+D47+D48+D49+D50+D51+D52+D53)</f>
        <v>1878564253</v>
      </c>
      <c r="E54" s="100">
        <f>SUM(E32+E39+E40+E47+E48+E49+E50+E51+E52+E53)</f>
        <v>5756538125</v>
      </c>
      <c r="F54" s="67">
        <f t="shared" si="6"/>
        <v>7635102378</v>
      </c>
      <c r="G54" s="101">
        <f>SUM(G32+G39+G40+G47+G48+G49+G50+G51+G52+G53)</f>
        <v>1929667965</v>
      </c>
      <c r="H54" s="100">
        <f>SUM(H32+H39+H40+H47+H48+H49+H50+H51+H52+H53)</f>
        <v>6240476134</v>
      </c>
      <c r="I54" s="69">
        <f t="shared" si="5"/>
        <v>8170144099</v>
      </c>
      <c r="J54" s="319"/>
    </row>
    <row r="55" spans="1:10" ht="15" customHeight="1">
      <c r="A55" s="98" t="s">
        <v>188</v>
      </c>
      <c r="B55" s="99" t="s">
        <v>118</v>
      </c>
      <c r="C55" s="94" t="s">
        <v>96</v>
      </c>
      <c r="D55" s="100">
        <v>0</v>
      </c>
      <c r="E55" s="66">
        <v>662610907</v>
      </c>
      <c r="F55" s="67">
        <f t="shared" si="6"/>
        <v>662610907</v>
      </c>
      <c r="G55" s="101">
        <v>0</v>
      </c>
      <c r="H55" s="66">
        <v>658001099</v>
      </c>
      <c r="I55" s="69">
        <f t="shared" si="5"/>
        <v>658001099</v>
      </c>
      <c r="J55" s="319"/>
    </row>
    <row r="56" spans="1:10" ht="15" customHeight="1">
      <c r="A56" s="447"/>
      <c r="B56" s="275" t="s">
        <v>413</v>
      </c>
      <c r="C56" s="276"/>
      <c r="D56" s="273"/>
      <c r="E56" s="278"/>
      <c r="F56" s="67">
        <f t="shared" si="6"/>
        <v>0</v>
      </c>
      <c r="G56" s="279"/>
      <c r="H56" s="274"/>
      <c r="I56" s="69">
        <f t="shared" si="5"/>
        <v>0</v>
      </c>
      <c r="J56" s="319"/>
    </row>
    <row r="57" spans="1:10" ht="15" customHeight="1">
      <c r="A57" s="277"/>
      <c r="B57" s="275" t="s">
        <v>422</v>
      </c>
      <c r="C57" s="277"/>
      <c r="D57" s="273"/>
      <c r="E57" s="278"/>
      <c r="F57" s="67">
        <f t="shared" si="6"/>
        <v>0</v>
      </c>
      <c r="G57" s="279"/>
      <c r="H57" s="274"/>
      <c r="I57" s="69">
        <f t="shared" si="5"/>
        <v>0</v>
      </c>
      <c r="J57" s="319"/>
    </row>
    <row r="58" spans="1:10" ht="15" customHeight="1">
      <c r="A58" s="277"/>
      <c r="B58" s="272" t="s">
        <v>415</v>
      </c>
      <c r="C58" s="311" t="s">
        <v>97</v>
      </c>
      <c r="D58" s="279"/>
      <c r="E58" s="274"/>
      <c r="F58" s="278"/>
      <c r="G58" s="321"/>
      <c r="H58" s="451"/>
      <c r="I58" s="448"/>
      <c r="J58" s="319"/>
    </row>
    <row r="59" spans="1:10" ht="12">
      <c r="A59" s="449"/>
      <c r="B59" s="270" t="s">
        <v>414</v>
      </c>
      <c r="C59" s="312" t="s">
        <v>41</v>
      </c>
      <c r="D59" s="280"/>
      <c r="E59" s="271"/>
      <c r="F59" s="318"/>
      <c r="G59" s="322"/>
      <c r="H59" s="452"/>
      <c r="I59" s="450"/>
      <c r="J59" s="319"/>
    </row>
    <row r="60" spans="1:8" ht="12">
      <c r="A60" s="104"/>
      <c r="B60" s="105"/>
      <c r="C60" s="105"/>
      <c r="D60" s="408"/>
      <c r="E60" s="408"/>
      <c r="G60" s="408"/>
      <c r="H60" s="408"/>
    </row>
    <row r="61" spans="2:4" ht="12">
      <c r="B61" s="110"/>
      <c r="C61" s="110"/>
      <c r="D61" s="110"/>
    </row>
  </sheetData>
  <mergeCells count="12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  <mergeCell ref="C2:D2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3" sqref="D3:I3"/>
    </sheetView>
  </sheetViews>
  <sheetFormatPr defaultColWidth="9.140625" defaultRowHeight="12.75"/>
  <cols>
    <col min="1" max="1" width="7.00390625" style="0" customWidth="1"/>
    <col min="2" max="2" width="57.8515625" style="0" customWidth="1"/>
    <col min="3" max="3" width="12.00390625" style="0" customWidth="1"/>
    <col min="4" max="9" width="12.28125" style="0" customWidth="1"/>
  </cols>
  <sheetData>
    <row r="1" spans="1:10" ht="12.75">
      <c r="A1" s="409" t="s">
        <v>425</v>
      </c>
      <c r="B1" s="409"/>
      <c r="C1" s="409"/>
      <c r="D1" s="409"/>
      <c r="E1" s="409"/>
      <c r="F1" s="409"/>
      <c r="G1" s="409"/>
      <c r="H1" s="409"/>
      <c r="I1" s="409"/>
      <c r="J1" s="106"/>
    </row>
    <row r="2" spans="1:10" ht="12.75">
      <c r="A2" s="268"/>
      <c r="B2" s="305" t="s">
        <v>426</v>
      </c>
      <c r="C2" s="306" t="s">
        <v>454</v>
      </c>
      <c r="D2" s="268" t="s">
        <v>358</v>
      </c>
      <c r="E2" s="306" t="s">
        <v>453</v>
      </c>
      <c r="F2" s="268"/>
      <c r="G2" s="268"/>
      <c r="H2" s="268"/>
      <c r="I2" s="268"/>
      <c r="J2" s="106"/>
    </row>
    <row r="3" spans="1:10" ht="12.75">
      <c r="A3" s="107"/>
      <c r="B3" s="107"/>
      <c r="C3" s="107"/>
      <c r="D3" s="397" t="s">
        <v>460</v>
      </c>
      <c r="E3" s="397"/>
      <c r="F3" s="397"/>
      <c r="G3" s="397"/>
      <c r="H3" s="397"/>
      <c r="I3" s="397"/>
      <c r="J3" s="108"/>
    </row>
    <row r="4" spans="1:10" ht="12.75">
      <c r="A4" s="410" t="s">
        <v>0</v>
      </c>
      <c r="B4" s="412" t="s">
        <v>1</v>
      </c>
      <c r="C4" s="410" t="s">
        <v>194</v>
      </c>
      <c r="D4" s="414" t="s">
        <v>199</v>
      </c>
      <c r="E4" s="414"/>
      <c r="F4" s="415"/>
      <c r="G4" s="416" t="s">
        <v>200</v>
      </c>
      <c r="H4" s="417"/>
      <c r="I4" s="418"/>
      <c r="J4" s="108"/>
    </row>
    <row r="5" spans="1:10" ht="12.75">
      <c r="A5" s="411"/>
      <c r="B5" s="413"/>
      <c r="C5" s="411"/>
      <c r="D5" s="207" t="s">
        <v>2</v>
      </c>
      <c r="E5" s="205" t="s">
        <v>201</v>
      </c>
      <c r="F5" s="206" t="s">
        <v>4</v>
      </c>
      <c r="G5" s="204" t="s">
        <v>2</v>
      </c>
      <c r="H5" s="205" t="s">
        <v>201</v>
      </c>
      <c r="I5" s="206" t="s">
        <v>4</v>
      </c>
      <c r="J5" s="108"/>
    </row>
    <row r="6" spans="1:10" ht="12.75">
      <c r="A6" s="111" t="s">
        <v>22</v>
      </c>
      <c r="B6" s="112" t="s">
        <v>202</v>
      </c>
      <c r="C6" s="113" t="s">
        <v>98</v>
      </c>
      <c r="D6" s="114">
        <v>88268083</v>
      </c>
      <c r="E6" s="115">
        <v>578522642</v>
      </c>
      <c r="F6" s="324">
        <f>SUM(D6+E6)</f>
        <v>666790725</v>
      </c>
      <c r="G6" s="326">
        <v>81939945</v>
      </c>
      <c r="H6" s="115">
        <v>565103527</v>
      </c>
      <c r="I6" s="116">
        <f aca="true" t="shared" si="0" ref="I6:I39">SUM(G6+H6)</f>
        <v>647043472</v>
      </c>
      <c r="J6" s="108"/>
    </row>
    <row r="7" spans="1:10" ht="12.75">
      <c r="A7" s="118" t="s">
        <v>25</v>
      </c>
      <c r="B7" s="119" t="s">
        <v>392</v>
      </c>
      <c r="C7" s="120" t="s">
        <v>99</v>
      </c>
      <c r="D7" s="121">
        <f>SUM(D8+D9+D10+D11+D12+D13+D14)</f>
        <v>25008517</v>
      </c>
      <c r="E7" s="123">
        <f>SUM(E8+E9+E10+E11+E12+E13+E14)</f>
        <v>50566720</v>
      </c>
      <c r="F7" s="332">
        <f aca="true" t="shared" si="1" ref="F7:F39">SUM(D7+E7)</f>
        <v>75575237</v>
      </c>
      <c r="G7" s="327">
        <f>SUM(G8+G9+G10+G11+G12+G13+G14)</f>
        <v>25402732</v>
      </c>
      <c r="H7" s="123">
        <f>SUM(H8+H9+H10+H11+H12+H13+H14)</f>
        <v>66493447</v>
      </c>
      <c r="I7" s="332">
        <f t="shared" si="0"/>
        <v>91896179</v>
      </c>
      <c r="J7" s="108"/>
    </row>
    <row r="8" spans="1:10" ht="24">
      <c r="A8" s="124" t="s">
        <v>9</v>
      </c>
      <c r="B8" s="125" t="s">
        <v>203</v>
      </c>
      <c r="C8" s="113" t="s">
        <v>100</v>
      </c>
      <c r="D8" s="126"/>
      <c r="E8" s="127">
        <v>7387919</v>
      </c>
      <c r="F8" s="123">
        <f t="shared" si="1"/>
        <v>7387919</v>
      </c>
      <c r="G8" s="328"/>
      <c r="H8" s="127">
        <v>27994945</v>
      </c>
      <c r="I8" s="332">
        <f t="shared" si="0"/>
        <v>27994945</v>
      </c>
      <c r="J8" s="108"/>
    </row>
    <row r="9" spans="1:10" ht="12.75">
      <c r="A9" s="124" t="s">
        <v>11</v>
      </c>
      <c r="B9" s="125" t="s">
        <v>204</v>
      </c>
      <c r="C9" s="120" t="s">
        <v>101</v>
      </c>
      <c r="D9" s="126"/>
      <c r="E9" s="127">
        <v>3769789</v>
      </c>
      <c r="F9" s="123">
        <f t="shared" si="1"/>
        <v>3769789</v>
      </c>
      <c r="G9" s="328"/>
      <c r="H9" s="127">
        <v>2107801</v>
      </c>
      <c r="I9" s="332">
        <f t="shared" si="0"/>
        <v>2107801</v>
      </c>
      <c r="J9" s="129"/>
    </row>
    <row r="10" spans="1:10" ht="12.75">
      <c r="A10" s="124" t="s">
        <v>18</v>
      </c>
      <c r="B10" s="125" t="s">
        <v>205</v>
      </c>
      <c r="C10" s="113" t="s">
        <v>51</v>
      </c>
      <c r="D10" s="126">
        <v>24486829</v>
      </c>
      <c r="E10" s="127">
        <v>34317635</v>
      </c>
      <c r="F10" s="123">
        <f t="shared" si="1"/>
        <v>58804464</v>
      </c>
      <c r="G10" s="328">
        <v>24553059</v>
      </c>
      <c r="H10" s="127">
        <v>32976485</v>
      </c>
      <c r="I10" s="332">
        <f t="shared" si="0"/>
        <v>57529544</v>
      </c>
      <c r="J10" s="108"/>
    </row>
    <row r="11" spans="1:10" ht="24">
      <c r="A11" s="124" t="s">
        <v>66</v>
      </c>
      <c r="B11" s="125" t="s">
        <v>206</v>
      </c>
      <c r="C11" s="120" t="s">
        <v>46</v>
      </c>
      <c r="D11" s="126">
        <v>274175</v>
      </c>
      <c r="E11" s="127">
        <v>-1600172</v>
      </c>
      <c r="F11" s="123">
        <f t="shared" si="1"/>
        <v>-1325997</v>
      </c>
      <c r="G11" s="328">
        <v>680110</v>
      </c>
      <c r="H11" s="127">
        <v>893773</v>
      </c>
      <c r="I11" s="332">
        <f t="shared" si="0"/>
        <v>1573883</v>
      </c>
      <c r="J11" s="108"/>
    </row>
    <row r="12" spans="1:10" ht="12.75">
      <c r="A12" s="124" t="s">
        <v>83</v>
      </c>
      <c r="B12" s="125" t="s">
        <v>207</v>
      </c>
      <c r="C12" s="113" t="s">
        <v>103</v>
      </c>
      <c r="D12" s="126">
        <v>242604</v>
      </c>
      <c r="E12" s="127">
        <v>404133</v>
      </c>
      <c r="F12" s="123">
        <f t="shared" si="1"/>
        <v>646737</v>
      </c>
      <c r="G12" s="328">
        <v>159805</v>
      </c>
      <c r="H12" s="127">
        <v>1719405</v>
      </c>
      <c r="I12" s="332">
        <f t="shared" si="0"/>
        <v>1879210</v>
      </c>
      <c r="J12" s="129"/>
    </row>
    <row r="13" spans="1:10" ht="12.75">
      <c r="A13" s="124" t="s">
        <v>85</v>
      </c>
      <c r="B13" s="125" t="s">
        <v>208</v>
      </c>
      <c r="C13" s="120" t="s">
        <v>105</v>
      </c>
      <c r="D13" s="126"/>
      <c r="E13" s="127"/>
      <c r="F13" s="123">
        <f t="shared" si="1"/>
        <v>0</v>
      </c>
      <c r="G13" s="328"/>
      <c r="H13" s="127"/>
      <c r="I13" s="332">
        <f t="shared" si="0"/>
        <v>0</v>
      </c>
      <c r="J13" s="108"/>
    </row>
    <row r="14" spans="1:10" ht="12.75">
      <c r="A14" s="124" t="s">
        <v>87</v>
      </c>
      <c r="B14" s="125" t="s">
        <v>209</v>
      </c>
      <c r="C14" s="113" t="s">
        <v>106</v>
      </c>
      <c r="D14" s="126">
        <v>4909</v>
      </c>
      <c r="E14" s="127">
        <v>6287416</v>
      </c>
      <c r="F14" s="123">
        <f t="shared" si="1"/>
        <v>6292325</v>
      </c>
      <c r="G14" s="328">
        <v>9758</v>
      </c>
      <c r="H14" s="127">
        <v>801038</v>
      </c>
      <c r="I14" s="332">
        <f t="shared" si="0"/>
        <v>810796</v>
      </c>
      <c r="J14" s="108"/>
    </row>
    <row r="15" spans="1:10" ht="12.75">
      <c r="A15" s="118" t="s">
        <v>34</v>
      </c>
      <c r="B15" s="119" t="s">
        <v>210</v>
      </c>
      <c r="C15" s="120" t="s">
        <v>107</v>
      </c>
      <c r="D15" s="121">
        <v>4404</v>
      </c>
      <c r="E15" s="122">
        <v>9101016</v>
      </c>
      <c r="F15" s="123">
        <f t="shared" si="1"/>
        <v>9105420</v>
      </c>
      <c r="G15" s="327">
        <v>35511</v>
      </c>
      <c r="H15" s="122">
        <v>4837236</v>
      </c>
      <c r="I15" s="332">
        <f t="shared" si="0"/>
        <v>4872747</v>
      </c>
      <c r="J15" s="108"/>
    </row>
    <row r="16" spans="1:10" ht="12.75">
      <c r="A16" s="118" t="s">
        <v>70</v>
      </c>
      <c r="B16" s="119" t="s">
        <v>211</v>
      </c>
      <c r="C16" s="113" t="s">
        <v>108</v>
      </c>
      <c r="D16" s="121">
        <v>29366</v>
      </c>
      <c r="E16" s="122">
        <v>-404723</v>
      </c>
      <c r="F16" s="123">
        <f t="shared" si="1"/>
        <v>-375357</v>
      </c>
      <c r="G16" s="327">
        <v>20973</v>
      </c>
      <c r="H16" s="122">
        <v>5287260</v>
      </c>
      <c r="I16" s="332">
        <f t="shared" si="0"/>
        <v>5308233</v>
      </c>
      <c r="J16" s="108"/>
    </row>
    <row r="17" spans="1:10" ht="12.75">
      <c r="A17" s="118" t="s">
        <v>212</v>
      </c>
      <c r="B17" s="119" t="s">
        <v>213</v>
      </c>
      <c r="C17" s="120" t="s">
        <v>110</v>
      </c>
      <c r="D17" s="121">
        <v>27290</v>
      </c>
      <c r="E17" s="122">
        <v>8857436</v>
      </c>
      <c r="F17" s="123">
        <f t="shared" si="1"/>
        <v>8884726</v>
      </c>
      <c r="G17" s="327">
        <v>64478</v>
      </c>
      <c r="H17" s="122">
        <v>9924486</v>
      </c>
      <c r="I17" s="332">
        <f t="shared" si="0"/>
        <v>9988964</v>
      </c>
      <c r="J17" s="108"/>
    </row>
    <row r="18" spans="1:10" ht="12.75">
      <c r="A18" s="118" t="s">
        <v>214</v>
      </c>
      <c r="B18" s="119" t="s">
        <v>215</v>
      </c>
      <c r="C18" s="113" t="s">
        <v>112</v>
      </c>
      <c r="D18" s="121">
        <v>-39620401</v>
      </c>
      <c r="E18" s="122">
        <v>-349342084</v>
      </c>
      <c r="F18" s="123">
        <f t="shared" si="1"/>
        <v>-388962485</v>
      </c>
      <c r="G18" s="327">
        <v>-50480128</v>
      </c>
      <c r="H18" s="122">
        <v>-330437588</v>
      </c>
      <c r="I18" s="332">
        <f t="shared" si="0"/>
        <v>-380917716</v>
      </c>
      <c r="J18" s="108"/>
    </row>
    <row r="19" spans="1:10" ht="12.75">
      <c r="A19" s="118" t="s">
        <v>216</v>
      </c>
      <c r="B19" s="119" t="s">
        <v>217</v>
      </c>
      <c r="C19" s="120" t="s">
        <v>114</v>
      </c>
      <c r="D19" s="121">
        <v>-18253290</v>
      </c>
      <c r="E19" s="122"/>
      <c r="F19" s="123">
        <f t="shared" si="1"/>
        <v>-18253290</v>
      </c>
      <c r="G19" s="327">
        <v>-27965590</v>
      </c>
      <c r="H19" s="122"/>
      <c r="I19" s="332">
        <f t="shared" si="0"/>
        <v>-27965590</v>
      </c>
      <c r="J19" s="108"/>
    </row>
    <row r="20" spans="1:10" ht="24">
      <c r="A20" s="118" t="s">
        <v>218</v>
      </c>
      <c r="B20" s="119" t="s">
        <v>219</v>
      </c>
      <c r="C20" s="113" t="s">
        <v>62</v>
      </c>
      <c r="D20" s="121">
        <v>-2317585</v>
      </c>
      <c r="E20" s="122"/>
      <c r="F20" s="123">
        <f t="shared" si="1"/>
        <v>-2317585</v>
      </c>
      <c r="G20" s="327">
        <v>-273268</v>
      </c>
      <c r="H20" s="122"/>
      <c r="I20" s="332">
        <f t="shared" si="0"/>
        <v>-273268</v>
      </c>
      <c r="J20" s="108"/>
    </row>
    <row r="21" spans="1:10" ht="12.75">
      <c r="A21" s="118" t="s">
        <v>220</v>
      </c>
      <c r="B21" s="119" t="s">
        <v>221</v>
      </c>
      <c r="C21" s="120" t="s">
        <v>57</v>
      </c>
      <c r="D21" s="121"/>
      <c r="E21" s="122"/>
      <c r="F21" s="123">
        <f t="shared" si="1"/>
        <v>0</v>
      </c>
      <c r="G21" s="327"/>
      <c r="H21" s="122"/>
      <c r="I21" s="332">
        <f t="shared" si="0"/>
        <v>0</v>
      </c>
      <c r="J21" s="108"/>
    </row>
    <row r="22" spans="1:10" ht="12.75">
      <c r="A22" s="118" t="s">
        <v>222</v>
      </c>
      <c r="B22" s="119" t="s">
        <v>223</v>
      </c>
      <c r="C22" s="113" t="s">
        <v>60</v>
      </c>
      <c r="D22" s="121">
        <v>-31053234</v>
      </c>
      <c r="E22" s="122">
        <v>-238776589</v>
      </c>
      <c r="F22" s="123">
        <f t="shared" si="1"/>
        <v>-269829823</v>
      </c>
      <c r="G22" s="327">
        <v>-24152841</v>
      </c>
      <c r="H22" s="122">
        <v>-265338960</v>
      </c>
      <c r="I22" s="332">
        <f t="shared" si="0"/>
        <v>-289491801</v>
      </c>
      <c r="J22" s="108"/>
    </row>
    <row r="23" spans="1:10" ht="12.75">
      <c r="A23" s="118" t="s">
        <v>224</v>
      </c>
      <c r="B23" s="119" t="s">
        <v>393</v>
      </c>
      <c r="C23" s="120" t="s">
        <v>116</v>
      </c>
      <c r="D23" s="121">
        <f>SUM(D24+D25+D26+D27+D28+D29)</f>
        <v>-19874821</v>
      </c>
      <c r="E23" s="122">
        <f>SUM(E24+E25+E26+E27+E28+E29)</f>
        <v>-17408621</v>
      </c>
      <c r="F23" s="332">
        <f t="shared" si="1"/>
        <v>-37283442</v>
      </c>
      <c r="G23" s="327">
        <f>SUM(G24+G25+G26+G27+G28+G29)</f>
        <v>-8435912</v>
      </c>
      <c r="H23" s="123">
        <f>SUM(H24+H25+H26+H27+H28+H29)</f>
        <v>-14708953</v>
      </c>
      <c r="I23" s="332">
        <f t="shared" si="0"/>
        <v>-23144865</v>
      </c>
      <c r="J23" s="108"/>
    </row>
    <row r="24" spans="1:10" ht="24">
      <c r="A24" s="124" t="s">
        <v>9</v>
      </c>
      <c r="B24" s="125" t="s">
        <v>225</v>
      </c>
      <c r="C24" s="113" t="s">
        <v>119</v>
      </c>
      <c r="D24" s="126"/>
      <c r="E24" s="127">
        <v>2374</v>
      </c>
      <c r="F24" s="123">
        <f t="shared" si="1"/>
        <v>2374</v>
      </c>
      <c r="G24" s="328"/>
      <c r="H24" s="127"/>
      <c r="I24" s="332">
        <f t="shared" si="0"/>
        <v>0</v>
      </c>
      <c r="J24" s="108"/>
    </row>
    <row r="25" spans="1:10" ht="12.75">
      <c r="A25" s="124" t="s">
        <v>11</v>
      </c>
      <c r="B25" s="125" t="s">
        <v>226</v>
      </c>
      <c r="C25" s="120" t="s">
        <v>64</v>
      </c>
      <c r="D25" s="126"/>
      <c r="E25" s="127"/>
      <c r="F25" s="123">
        <f t="shared" si="1"/>
        <v>0</v>
      </c>
      <c r="G25" s="328"/>
      <c r="H25" s="127">
        <v>-23</v>
      </c>
      <c r="I25" s="332">
        <f t="shared" si="0"/>
        <v>-23</v>
      </c>
      <c r="J25" s="108"/>
    </row>
    <row r="26" spans="1:10" ht="12.75">
      <c r="A26" s="124" t="s">
        <v>18</v>
      </c>
      <c r="B26" s="125" t="s">
        <v>227</v>
      </c>
      <c r="C26" s="113" t="s">
        <v>69</v>
      </c>
      <c r="D26" s="126">
        <v>-764714</v>
      </c>
      <c r="E26" s="127">
        <v>-620659</v>
      </c>
      <c r="F26" s="123">
        <f t="shared" si="1"/>
        <v>-1385373</v>
      </c>
      <c r="G26" s="328">
        <v>-349693</v>
      </c>
      <c r="H26" s="127">
        <v>-1057964</v>
      </c>
      <c r="I26" s="332">
        <f t="shared" si="0"/>
        <v>-1407657</v>
      </c>
      <c r="J26" s="108"/>
    </row>
    <row r="27" spans="1:10" ht="12.75">
      <c r="A27" s="124" t="s">
        <v>66</v>
      </c>
      <c r="B27" s="125" t="s">
        <v>228</v>
      </c>
      <c r="C27" s="120" t="s">
        <v>122</v>
      </c>
      <c r="D27" s="126"/>
      <c r="E27" s="127"/>
      <c r="F27" s="123">
        <f t="shared" si="1"/>
        <v>0</v>
      </c>
      <c r="G27" s="328"/>
      <c r="H27" s="127">
        <v>-36515</v>
      </c>
      <c r="I27" s="332">
        <f t="shared" si="0"/>
        <v>-36515</v>
      </c>
      <c r="J27" s="108"/>
    </row>
    <row r="28" spans="1:10" ht="12.75">
      <c r="A28" s="124" t="s">
        <v>83</v>
      </c>
      <c r="B28" s="125" t="s">
        <v>229</v>
      </c>
      <c r="C28" s="113" t="s">
        <v>124</v>
      </c>
      <c r="D28" s="126">
        <v>-18957093</v>
      </c>
      <c r="E28" s="127">
        <v>-13557259</v>
      </c>
      <c r="F28" s="123">
        <f t="shared" si="1"/>
        <v>-32514352</v>
      </c>
      <c r="G28" s="328">
        <v>-7929066</v>
      </c>
      <c r="H28" s="127">
        <v>-3856354</v>
      </c>
      <c r="I28" s="332">
        <f t="shared" si="0"/>
        <v>-11785420</v>
      </c>
      <c r="J28" s="108"/>
    </row>
    <row r="29" spans="1:10" ht="12.75">
      <c r="A29" s="124" t="s">
        <v>85</v>
      </c>
      <c r="B29" s="125" t="s">
        <v>230</v>
      </c>
      <c r="C29" s="120" t="s">
        <v>126</v>
      </c>
      <c r="D29" s="126">
        <v>-153014</v>
      </c>
      <c r="E29" s="127">
        <v>-3233077</v>
      </c>
      <c r="F29" s="123">
        <f t="shared" si="1"/>
        <v>-3386091</v>
      </c>
      <c r="G29" s="328">
        <v>-157153</v>
      </c>
      <c r="H29" s="127">
        <v>-9758097</v>
      </c>
      <c r="I29" s="332">
        <f t="shared" si="0"/>
        <v>-9915250</v>
      </c>
      <c r="J29" s="108"/>
    </row>
    <row r="30" spans="1:10" ht="12.75">
      <c r="A30" s="118" t="s">
        <v>231</v>
      </c>
      <c r="B30" s="119" t="s">
        <v>232</v>
      </c>
      <c r="C30" s="113" t="s">
        <v>128</v>
      </c>
      <c r="D30" s="121">
        <v>-151492</v>
      </c>
      <c r="E30" s="122">
        <v>-26406833</v>
      </c>
      <c r="F30" s="123">
        <f t="shared" si="1"/>
        <v>-26558325</v>
      </c>
      <c r="G30" s="327">
        <v>-156882</v>
      </c>
      <c r="H30" s="122">
        <v>-18660974</v>
      </c>
      <c r="I30" s="332">
        <f t="shared" si="0"/>
        <v>-18817856</v>
      </c>
      <c r="J30" s="108"/>
    </row>
    <row r="31" spans="1:10" ht="12.75">
      <c r="A31" s="118" t="s">
        <v>233</v>
      </c>
      <c r="B31" s="119" t="s">
        <v>234</v>
      </c>
      <c r="C31" s="120" t="s">
        <v>129</v>
      </c>
      <c r="D31" s="121"/>
      <c r="E31" s="122">
        <v>-233737</v>
      </c>
      <c r="F31" s="123">
        <f t="shared" si="1"/>
        <v>-233737</v>
      </c>
      <c r="G31" s="327"/>
      <c r="H31" s="122">
        <v>-91389</v>
      </c>
      <c r="I31" s="332">
        <f t="shared" si="0"/>
        <v>-91389</v>
      </c>
      <c r="J31" s="108"/>
    </row>
    <row r="32" spans="1:10" ht="12.75">
      <c r="A32" s="118" t="s">
        <v>235</v>
      </c>
      <c r="B32" s="119" t="s">
        <v>236</v>
      </c>
      <c r="C32" s="113" t="s">
        <v>130</v>
      </c>
      <c r="D32" s="459">
        <f>SUM(D6+D7+D15+D17+D16+D18+D19+D20+D22+D23++D30)</f>
        <v>2066837</v>
      </c>
      <c r="E32" s="122">
        <f>SUM(E6+E7+E15+E17+E16+E18+E19+E20+E22+E23++E30+E31)</f>
        <v>14475227</v>
      </c>
      <c r="F32" s="121">
        <f t="shared" si="1"/>
        <v>16542064</v>
      </c>
      <c r="G32" s="327">
        <f>SUM(G6+G7+G15+G17+G16+G18+G19+G20+G22+G23++G30)</f>
        <v>-4000982</v>
      </c>
      <c r="H32" s="122">
        <f>SUM(H6+H7+H15+H17+H16+H18+H19+H20+H22+H23++H30+H31)</f>
        <v>22408092</v>
      </c>
      <c r="I32" s="331">
        <f t="shared" si="0"/>
        <v>18407110</v>
      </c>
      <c r="J32" s="108"/>
    </row>
    <row r="33" spans="1:10" ht="12.75">
      <c r="A33" s="130" t="s">
        <v>237</v>
      </c>
      <c r="B33" s="131" t="s">
        <v>238</v>
      </c>
      <c r="C33" s="132" t="s">
        <v>132</v>
      </c>
      <c r="D33" s="133">
        <v>-413367</v>
      </c>
      <c r="E33" s="134">
        <v>-2895046</v>
      </c>
      <c r="F33" s="135">
        <f t="shared" si="1"/>
        <v>-3308413</v>
      </c>
      <c r="G33" s="329">
        <v>800197</v>
      </c>
      <c r="H33" s="134">
        <v>-4481618</v>
      </c>
      <c r="I33" s="333">
        <f t="shared" si="0"/>
        <v>-3681421</v>
      </c>
      <c r="J33" s="108"/>
    </row>
    <row r="34" spans="1:10" ht="24">
      <c r="A34" s="136" t="s">
        <v>239</v>
      </c>
      <c r="B34" s="203" t="s">
        <v>241</v>
      </c>
      <c r="C34" s="137" t="s">
        <v>134</v>
      </c>
      <c r="D34" s="138">
        <f>SUM(D32+D33)</f>
        <v>1653470</v>
      </c>
      <c r="E34" s="138">
        <f>SUM(E32+E33)</f>
        <v>11580181</v>
      </c>
      <c r="F34" s="325">
        <f t="shared" si="1"/>
        <v>13233651</v>
      </c>
      <c r="G34" s="330">
        <f>SUM(G32+G33)</f>
        <v>-3200785</v>
      </c>
      <c r="H34" s="138">
        <f>SUM(H32+H33)</f>
        <v>17926474</v>
      </c>
      <c r="I34" s="334">
        <f t="shared" si="0"/>
        <v>14725689</v>
      </c>
      <c r="J34" s="108"/>
    </row>
    <row r="35" spans="1:10" ht="12.75">
      <c r="A35" s="284"/>
      <c r="B35" s="283" t="s">
        <v>421</v>
      </c>
      <c r="C35" s="284"/>
      <c r="D35" s="283"/>
      <c r="E35" s="285"/>
      <c r="F35" s="456">
        <f t="shared" si="1"/>
        <v>0</v>
      </c>
      <c r="G35" s="286"/>
      <c r="H35" s="287"/>
      <c r="I35" s="456">
        <f t="shared" si="0"/>
        <v>0</v>
      </c>
      <c r="J35" s="282"/>
    </row>
    <row r="36" spans="1:10" ht="12.75">
      <c r="A36" s="453"/>
      <c r="B36" s="289" t="s">
        <v>416</v>
      </c>
      <c r="C36" s="313" t="s">
        <v>135</v>
      </c>
      <c r="D36" s="290"/>
      <c r="E36" s="291"/>
      <c r="F36" s="458">
        <f t="shared" si="1"/>
        <v>0</v>
      </c>
      <c r="G36" s="290"/>
      <c r="H36" s="292"/>
      <c r="I36" s="458">
        <f t="shared" si="0"/>
        <v>0</v>
      </c>
      <c r="J36" s="282"/>
    </row>
    <row r="37" spans="1:10" ht="12.75">
      <c r="A37" s="454"/>
      <c r="B37" s="295" t="s">
        <v>417</v>
      </c>
      <c r="C37" s="314" t="s">
        <v>136</v>
      </c>
      <c r="D37" s="295"/>
      <c r="E37" s="296"/>
      <c r="F37" s="458">
        <f t="shared" si="1"/>
        <v>0</v>
      </c>
      <c r="G37" s="295"/>
      <c r="H37" s="297"/>
      <c r="I37" s="458">
        <f t="shared" si="0"/>
        <v>0</v>
      </c>
      <c r="J37" s="282"/>
    </row>
    <row r="38" spans="1:10" ht="12.75">
      <c r="A38" s="454"/>
      <c r="B38" s="295" t="s">
        <v>418</v>
      </c>
      <c r="C38" s="314" t="s">
        <v>137</v>
      </c>
      <c r="D38" s="295"/>
      <c r="E38" s="296"/>
      <c r="F38" s="458">
        <f t="shared" si="1"/>
        <v>0</v>
      </c>
      <c r="G38" s="295"/>
      <c r="H38" s="297"/>
      <c r="I38" s="458">
        <f t="shared" si="0"/>
        <v>0</v>
      </c>
      <c r="J38" s="282"/>
    </row>
    <row r="39" spans="1:10" ht="12.75">
      <c r="A39" s="455"/>
      <c r="B39" s="298" t="s">
        <v>419</v>
      </c>
      <c r="C39" s="315" t="s">
        <v>139</v>
      </c>
      <c r="D39" s="298"/>
      <c r="E39" s="299"/>
      <c r="F39" s="457">
        <f t="shared" si="1"/>
        <v>0</v>
      </c>
      <c r="G39" s="298"/>
      <c r="H39" s="300"/>
      <c r="I39" s="457">
        <f t="shared" si="0"/>
        <v>0</v>
      </c>
      <c r="J39" s="282"/>
    </row>
    <row r="40" spans="1:10" ht="12.75">
      <c r="A40" s="281"/>
      <c r="B40" s="281"/>
      <c r="C40" s="281"/>
      <c r="D40" s="281"/>
      <c r="E40" s="281"/>
      <c r="F40" s="281"/>
      <c r="G40" s="281"/>
      <c r="H40" s="281"/>
      <c r="I40" s="281"/>
      <c r="J40" s="109"/>
    </row>
    <row r="41" spans="1:10" ht="13.5" customHeight="1">
      <c r="A41" s="110"/>
      <c r="B41" s="110" t="s">
        <v>420</v>
      </c>
      <c r="C41" s="110"/>
      <c r="D41" s="110"/>
      <c r="E41" s="110"/>
      <c r="F41" s="110"/>
      <c r="G41" s="110"/>
      <c r="H41" s="110"/>
      <c r="I41" s="110"/>
      <c r="J41" s="109"/>
    </row>
    <row r="42" ht="13.5" customHeight="1">
      <c r="I42" s="316"/>
    </row>
    <row r="43" ht="12.75" customHeight="1">
      <c r="I43" s="316"/>
    </row>
    <row r="44" ht="12.75" customHeight="1">
      <c r="I44" s="316"/>
    </row>
    <row r="45" ht="12" customHeight="1">
      <c r="I45" s="316"/>
    </row>
  </sheetData>
  <mergeCells count="7">
    <mergeCell ref="A1:I1"/>
    <mergeCell ref="D3:I3"/>
    <mergeCell ref="A4:A5"/>
    <mergeCell ref="B4:B5"/>
    <mergeCell ref="C4:C5"/>
    <mergeCell ref="D4:F4"/>
    <mergeCell ref="G4:I4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D3" sqref="D3:I3"/>
    </sheetView>
  </sheetViews>
  <sheetFormatPr defaultColWidth="9.140625" defaultRowHeight="12.75"/>
  <cols>
    <col min="1" max="1" width="7.00390625" style="110" customWidth="1"/>
    <col min="2" max="2" width="57.8515625" style="110" customWidth="1"/>
    <col min="3" max="3" width="12.00390625" style="110" customWidth="1"/>
    <col min="4" max="9" width="12.28125" style="110" customWidth="1"/>
    <col min="10" max="12" width="9.140625" style="109" customWidth="1"/>
    <col min="13" max="16384" width="9.140625" style="110" customWidth="1"/>
  </cols>
  <sheetData>
    <row r="1" spans="1:10" s="55" customFormat="1" ht="12" customHeight="1">
      <c r="A1" s="268"/>
      <c r="B1" s="409" t="s">
        <v>427</v>
      </c>
      <c r="C1" s="409"/>
      <c r="D1" s="409"/>
      <c r="E1" s="409"/>
      <c r="F1" s="409"/>
      <c r="G1" s="409"/>
      <c r="H1" s="268"/>
      <c r="I1" s="268"/>
      <c r="J1" s="106"/>
    </row>
    <row r="2" spans="1:10" ht="15.75" customHeight="1">
      <c r="A2" s="107"/>
      <c r="B2" s="303" t="s">
        <v>426</v>
      </c>
      <c r="C2" s="304" t="s">
        <v>449</v>
      </c>
      <c r="D2" s="107" t="s">
        <v>358</v>
      </c>
      <c r="E2" s="304" t="s">
        <v>453</v>
      </c>
      <c r="F2" s="107"/>
      <c r="G2" s="107"/>
      <c r="H2" s="107"/>
      <c r="I2" s="107"/>
      <c r="J2" s="108"/>
    </row>
    <row r="3" spans="1:10" ht="15.75" customHeight="1">
      <c r="A3" s="107"/>
      <c r="B3" s="107"/>
      <c r="C3" s="107"/>
      <c r="D3" s="397" t="s">
        <v>460</v>
      </c>
      <c r="E3" s="397"/>
      <c r="F3" s="397"/>
      <c r="G3" s="397"/>
      <c r="H3" s="397"/>
      <c r="I3" s="397"/>
      <c r="J3" s="108"/>
    </row>
    <row r="4" spans="1:10" ht="23.25" customHeight="1">
      <c r="A4" s="410" t="s">
        <v>0</v>
      </c>
      <c r="B4" s="412" t="s">
        <v>1</v>
      </c>
      <c r="C4" s="410" t="s">
        <v>194</v>
      </c>
      <c r="D4" s="414" t="s">
        <v>199</v>
      </c>
      <c r="E4" s="414"/>
      <c r="F4" s="415"/>
      <c r="G4" s="416" t="s">
        <v>200</v>
      </c>
      <c r="H4" s="417"/>
      <c r="I4" s="418"/>
      <c r="J4" s="108"/>
    </row>
    <row r="5" spans="1:10" ht="20.25" customHeight="1">
      <c r="A5" s="411"/>
      <c r="B5" s="413"/>
      <c r="C5" s="411"/>
      <c r="D5" s="207" t="s">
        <v>2</v>
      </c>
      <c r="E5" s="205" t="s">
        <v>201</v>
      </c>
      <c r="F5" s="206" t="s">
        <v>4</v>
      </c>
      <c r="G5" s="204" t="s">
        <v>2</v>
      </c>
      <c r="H5" s="205" t="s">
        <v>201</v>
      </c>
      <c r="I5" s="206" t="s">
        <v>4</v>
      </c>
      <c r="J5" s="108"/>
    </row>
    <row r="6" spans="1:10" ht="15" customHeight="1">
      <c r="A6" s="111" t="s">
        <v>22</v>
      </c>
      <c r="B6" s="112" t="s">
        <v>202</v>
      </c>
      <c r="C6" s="113" t="s">
        <v>98</v>
      </c>
      <c r="D6" s="114">
        <v>172776960</v>
      </c>
      <c r="E6" s="115">
        <v>1108237027</v>
      </c>
      <c r="F6" s="116">
        <f>SUM(D6+E6)</f>
        <v>1281013987</v>
      </c>
      <c r="G6" s="117">
        <v>163270930</v>
      </c>
      <c r="H6" s="115">
        <v>1051901512</v>
      </c>
      <c r="I6" s="456">
        <f aca="true" t="shared" si="0" ref="I6:I34">SUM(G6+H6)</f>
        <v>1215172442</v>
      </c>
      <c r="J6" s="108"/>
    </row>
    <row r="7" spans="1:10" ht="15" customHeight="1">
      <c r="A7" s="118" t="s">
        <v>25</v>
      </c>
      <c r="B7" s="119" t="s">
        <v>392</v>
      </c>
      <c r="C7" s="120" t="s">
        <v>99</v>
      </c>
      <c r="D7" s="459">
        <f>SUM(D8+D9+D10+D11+D12+D13+D14)</f>
        <v>52004894</v>
      </c>
      <c r="E7" s="122">
        <f>SUM(E8+E9+E10+E11+E12+E13+E14)</f>
        <v>243118216</v>
      </c>
      <c r="F7" s="332">
        <f aca="true" t="shared" si="1" ref="F7:F34">SUM(D7+E7)</f>
        <v>295123110</v>
      </c>
      <c r="G7" s="121">
        <f>SUM(G8+G9+G10+G11+G12+G13+G14)</f>
        <v>57844584</v>
      </c>
      <c r="H7" s="121">
        <f>SUM(H8+H9+H10+H11+H12+H13+H14)</f>
        <v>103759688</v>
      </c>
      <c r="I7" s="332">
        <f t="shared" si="0"/>
        <v>161604272</v>
      </c>
      <c r="J7" s="108"/>
    </row>
    <row r="8" spans="1:10" ht="24">
      <c r="A8" s="124" t="s">
        <v>9</v>
      </c>
      <c r="B8" s="125" t="s">
        <v>203</v>
      </c>
      <c r="C8" s="113" t="s">
        <v>100</v>
      </c>
      <c r="D8" s="126">
        <v>3434000</v>
      </c>
      <c r="E8" s="127">
        <v>11078769</v>
      </c>
      <c r="F8" s="333">
        <f t="shared" si="1"/>
        <v>14512769</v>
      </c>
      <c r="G8" s="126"/>
      <c r="H8" s="127">
        <v>27994945</v>
      </c>
      <c r="I8" s="332">
        <f t="shared" si="0"/>
        <v>27994945</v>
      </c>
      <c r="J8" s="108"/>
    </row>
    <row r="9" spans="1:10" ht="15" customHeight="1">
      <c r="A9" s="124" t="s">
        <v>11</v>
      </c>
      <c r="B9" s="125" t="s">
        <v>204</v>
      </c>
      <c r="C9" s="120" t="s">
        <v>101</v>
      </c>
      <c r="D9" s="126"/>
      <c r="E9" s="127">
        <v>141747587</v>
      </c>
      <c r="F9" s="333">
        <f t="shared" si="1"/>
        <v>141747587</v>
      </c>
      <c r="G9" s="126"/>
      <c r="H9" s="127">
        <v>4016051</v>
      </c>
      <c r="I9" s="461">
        <f t="shared" si="0"/>
        <v>4016051</v>
      </c>
      <c r="J9" s="129"/>
    </row>
    <row r="10" spans="1:10" ht="15" customHeight="1">
      <c r="A10" s="124" t="s">
        <v>18</v>
      </c>
      <c r="B10" s="125" t="s">
        <v>205</v>
      </c>
      <c r="C10" s="113" t="s">
        <v>51</v>
      </c>
      <c r="D10" s="126">
        <v>46324278</v>
      </c>
      <c r="E10" s="127">
        <v>74804147</v>
      </c>
      <c r="F10" s="333">
        <f t="shared" si="1"/>
        <v>121128425</v>
      </c>
      <c r="G10" s="126">
        <v>62904171</v>
      </c>
      <c r="H10" s="127">
        <v>73436984</v>
      </c>
      <c r="I10" s="332">
        <f t="shared" si="0"/>
        <v>136341155</v>
      </c>
      <c r="J10" s="108"/>
    </row>
    <row r="11" spans="1:10" ht="24">
      <c r="A11" s="124" t="s">
        <v>66</v>
      </c>
      <c r="B11" s="125" t="s">
        <v>206</v>
      </c>
      <c r="C11" s="120" t="s">
        <v>46</v>
      </c>
      <c r="D11" s="126">
        <v>877353</v>
      </c>
      <c r="E11" s="127">
        <v>456145</v>
      </c>
      <c r="F11" s="333">
        <f t="shared" si="1"/>
        <v>1333498</v>
      </c>
      <c r="G11" s="126">
        <v>1565633</v>
      </c>
      <c r="H11" s="127">
        <v>1331292</v>
      </c>
      <c r="I11" s="461">
        <f t="shared" si="0"/>
        <v>2896925</v>
      </c>
      <c r="J11" s="108"/>
    </row>
    <row r="12" spans="1:10" ht="15" customHeight="1">
      <c r="A12" s="124" t="s">
        <v>83</v>
      </c>
      <c r="B12" s="125" t="s">
        <v>207</v>
      </c>
      <c r="C12" s="113" t="s">
        <v>103</v>
      </c>
      <c r="D12" s="126">
        <v>1344971</v>
      </c>
      <c r="E12" s="127">
        <v>1439082</v>
      </c>
      <c r="F12" s="333">
        <f t="shared" si="1"/>
        <v>2784053</v>
      </c>
      <c r="G12" s="126">
        <v>1169616</v>
      </c>
      <c r="H12" s="127">
        <v>2143357</v>
      </c>
      <c r="I12" s="333">
        <f t="shared" si="0"/>
        <v>3312973</v>
      </c>
      <c r="J12" s="129"/>
    </row>
    <row r="13" spans="1:10" ht="15" customHeight="1">
      <c r="A13" s="124" t="s">
        <v>85</v>
      </c>
      <c r="B13" s="125" t="s">
        <v>208</v>
      </c>
      <c r="C13" s="120" t="s">
        <v>105</v>
      </c>
      <c r="D13" s="126"/>
      <c r="E13" s="127"/>
      <c r="F13" s="333">
        <f t="shared" si="1"/>
        <v>0</v>
      </c>
      <c r="G13" s="126"/>
      <c r="H13" s="127"/>
      <c r="I13" s="332">
        <f t="shared" si="0"/>
        <v>0</v>
      </c>
      <c r="J13" s="108"/>
    </row>
    <row r="14" spans="1:10" ht="15" customHeight="1">
      <c r="A14" s="124" t="s">
        <v>87</v>
      </c>
      <c r="B14" s="125" t="s">
        <v>209</v>
      </c>
      <c r="C14" s="113" t="s">
        <v>106</v>
      </c>
      <c r="D14" s="126">
        <v>24292</v>
      </c>
      <c r="E14" s="127">
        <v>13592486</v>
      </c>
      <c r="F14" s="333">
        <f t="shared" si="1"/>
        <v>13616778</v>
      </c>
      <c r="G14" s="126">
        <v>-7794836</v>
      </c>
      <c r="H14" s="127">
        <v>-5162941</v>
      </c>
      <c r="I14" s="461">
        <f t="shared" si="0"/>
        <v>-12957777</v>
      </c>
      <c r="J14" s="108"/>
    </row>
    <row r="15" spans="1:10" ht="15" customHeight="1">
      <c r="A15" s="118" t="s">
        <v>34</v>
      </c>
      <c r="B15" s="119" t="s">
        <v>210</v>
      </c>
      <c r="C15" s="120" t="s">
        <v>107</v>
      </c>
      <c r="D15" s="121">
        <v>9654</v>
      </c>
      <c r="E15" s="122">
        <v>17722330</v>
      </c>
      <c r="F15" s="333">
        <f t="shared" si="1"/>
        <v>17731984</v>
      </c>
      <c r="G15" s="121">
        <v>46542</v>
      </c>
      <c r="H15" s="122">
        <v>12851023</v>
      </c>
      <c r="I15" s="332">
        <f t="shared" si="0"/>
        <v>12897565</v>
      </c>
      <c r="J15" s="108"/>
    </row>
    <row r="16" spans="1:10" ht="15" customHeight="1">
      <c r="A16" s="118" t="s">
        <v>70</v>
      </c>
      <c r="B16" s="119" t="s">
        <v>211</v>
      </c>
      <c r="C16" s="113" t="s">
        <v>108</v>
      </c>
      <c r="D16" s="121">
        <v>810811</v>
      </c>
      <c r="E16" s="122">
        <v>-441892</v>
      </c>
      <c r="F16" s="333">
        <f t="shared" si="1"/>
        <v>368919</v>
      </c>
      <c r="G16" s="121">
        <v>47731</v>
      </c>
      <c r="H16" s="122">
        <v>22121593</v>
      </c>
      <c r="I16" s="332">
        <f t="shared" si="0"/>
        <v>22169324</v>
      </c>
      <c r="J16" s="108"/>
    </row>
    <row r="17" spans="1:10" ht="15" customHeight="1">
      <c r="A17" s="118" t="s">
        <v>212</v>
      </c>
      <c r="B17" s="119" t="s">
        <v>213</v>
      </c>
      <c r="C17" s="120" t="s">
        <v>110</v>
      </c>
      <c r="D17" s="121">
        <v>82194</v>
      </c>
      <c r="E17" s="122">
        <v>16239589</v>
      </c>
      <c r="F17" s="333">
        <f t="shared" si="1"/>
        <v>16321783</v>
      </c>
      <c r="G17" s="121">
        <v>86835</v>
      </c>
      <c r="H17" s="122">
        <v>19238166</v>
      </c>
      <c r="I17" s="461">
        <f t="shared" si="0"/>
        <v>19325001</v>
      </c>
      <c r="J17" s="108"/>
    </row>
    <row r="18" spans="1:10" ht="15" customHeight="1">
      <c r="A18" s="118" t="s">
        <v>214</v>
      </c>
      <c r="B18" s="119" t="s">
        <v>215</v>
      </c>
      <c r="C18" s="113" t="s">
        <v>112</v>
      </c>
      <c r="D18" s="121">
        <v>-85096252</v>
      </c>
      <c r="E18" s="122">
        <v>-707506663</v>
      </c>
      <c r="F18" s="333">
        <f t="shared" si="1"/>
        <v>-792602915</v>
      </c>
      <c r="G18" s="121">
        <v>-103217995</v>
      </c>
      <c r="H18" s="122">
        <v>-640651360</v>
      </c>
      <c r="I18" s="333">
        <f t="shared" si="0"/>
        <v>-743869355</v>
      </c>
      <c r="J18" s="108"/>
    </row>
    <row r="19" spans="1:10" ht="15" customHeight="1">
      <c r="A19" s="118" t="s">
        <v>216</v>
      </c>
      <c r="B19" s="119" t="s">
        <v>217</v>
      </c>
      <c r="C19" s="120" t="s">
        <v>114</v>
      </c>
      <c r="D19" s="121">
        <v>-60526113</v>
      </c>
      <c r="E19" s="122"/>
      <c r="F19" s="333">
        <f t="shared" si="1"/>
        <v>-60526113</v>
      </c>
      <c r="G19" s="121">
        <v>-48146635</v>
      </c>
      <c r="H19" s="122"/>
      <c r="I19" s="332">
        <f t="shared" si="0"/>
        <v>-48146635</v>
      </c>
      <c r="J19" s="108"/>
    </row>
    <row r="20" spans="1:10" ht="24">
      <c r="A20" s="118" t="s">
        <v>218</v>
      </c>
      <c r="B20" s="119" t="s">
        <v>219</v>
      </c>
      <c r="C20" s="113" t="s">
        <v>62</v>
      </c>
      <c r="D20" s="121">
        <v>-4927147</v>
      </c>
      <c r="E20" s="122"/>
      <c r="F20" s="332">
        <f t="shared" si="1"/>
        <v>-4927147</v>
      </c>
      <c r="G20" s="121">
        <v>-43816</v>
      </c>
      <c r="H20" s="122"/>
      <c r="I20" s="461">
        <f t="shared" si="0"/>
        <v>-43816</v>
      </c>
      <c r="J20" s="108"/>
    </row>
    <row r="21" spans="1:10" ht="15" customHeight="1">
      <c r="A21" s="118" t="s">
        <v>220</v>
      </c>
      <c r="B21" s="119" t="s">
        <v>221</v>
      </c>
      <c r="C21" s="120" t="s">
        <v>57</v>
      </c>
      <c r="D21" s="121"/>
      <c r="E21" s="122"/>
      <c r="F21" s="460">
        <f t="shared" si="1"/>
        <v>0</v>
      </c>
      <c r="G21" s="121"/>
      <c r="H21" s="122"/>
      <c r="I21" s="333">
        <f t="shared" si="0"/>
        <v>0</v>
      </c>
      <c r="J21" s="108"/>
    </row>
    <row r="22" spans="1:10" ht="15" customHeight="1">
      <c r="A22" s="118" t="s">
        <v>222</v>
      </c>
      <c r="B22" s="119" t="s">
        <v>223</v>
      </c>
      <c r="C22" s="113" t="s">
        <v>60</v>
      </c>
      <c r="D22" s="121">
        <v>-60996094</v>
      </c>
      <c r="E22" s="122">
        <v>-491810010</v>
      </c>
      <c r="F22" s="333">
        <f t="shared" si="1"/>
        <v>-552806104</v>
      </c>
      <c r="G22" s="123">
        <v>-49876349</v>
      </c>
      <c r="H22" s="122">
        <v>-475865494</v>
      </c>
      <c r="I22" s="333">
        <f t="shared" si="0"/>
        <v>-525741843</v>
      </c>
      <c r="J22" s="108"/>
    </row>
    <row r="23" spans="1:10" ht="15.75" customHeight="1">
      <c r="A23" s="118" t="s">
        <v>224</v>
      </c>
      <c r="B23" s="119" t="s">
        <v>393</v>
      </c>
      <c r="C23" s="120" t="s">
        <v>116</v>
      </c>
      <c r="D23" s="459">
        <f>SUM(D24+D25+D26+D27+D28+D29)</f>
        <v>-5967492</v>
      </c>
      <c r="E23" s="121">
        <f>SUM(E24+E25+E26+E27+E28+E29)</f>
        <v>-92238301</v>
      </c>
      <c r="F23" s="332">
        <f t="shared" si="1"/>
        <v>-98205793</v>
      </c>
      <c r="G23" s="121">
        <f>SUM(G24+G25+G26+G27+G28+G29)</f>
        <v>-13933441</v>
      </c>
      <c r="H23" s="122">
        <f>SUM(H24+H25+H26+H27+H28+H29)</f>
        <v>-26545611</v>
      </c>
      <c r="I23" s="332">
        <f t="shared" si="0"/>
        <v>-40479052</v>
      </c>
      <c r="J23" s="108"/>
    </row>
    <row r="24" spans="1:10" ht="24">
      <c r="A24" s="124" t="s">
        <v>9</v>
      </c>
      <c r="B24" s="125" t="s">
        <v>225</v>
      </c>
      <c r="C24" s="113" t="s">
        <v>119</v>
      </c>
      <c r="D24" s="126"/>
      <c r="E24" s="127">
        <v>-24575</v>
      </c>
      <c r="F24" s="461">
        <f t="shared" si="1"/>
        <v>-24575</v>
      </c>
      <c r="G24" s="128"/>
      <c r="H24" s="127"/>
      <c r="I24" s="461">
        <f t="shared" si="0"/>
        <v>0</v>
      </c>
      <c r="J24" s="108"/>
    </row>
    <row r="25" spans="1:10" ht="15" customHeight="1">
      <c r="A25" s="124" t="s">
        <v>11</v>
      </c>
      <c r="B25" s="125" t="s">
        <v>226</v>
      </c>
      <c r="C25" s="120" t="s">
        <v>64</v>
      </c>
      <c r="D25" s="126"/>
      <c r="E25" s="127">
        <v>-117</v>
      </c>
      <c r="F25" s="332">
        <f t="shared" si="1"/>
        <v>-117</v>
      </c>
      <c r="G25" s="128"/>
      <c r="H25" s="127">
        <v>-40</v>
      </c>
      <c r="I25" s="333">
        <f t="shared" si="0"/>
        <v>-40</v>
      </c>
      <c r="J25" s="108"/>
    </row>
    <row r="26" spans="1:10" ht="15" customHeight="1">
      <c r="A26" s="124" t="s">
        <v>18</v>
      </c>
      <c r="B26" s="125" t="s">
        <v>227</v>
      </c>
      <c r="C26" s="113" t="s">
        <v>69</v>
      </c>
      <c r="D26" s="126">
        <v>-823122</v>
      </c>
      <c r="E26" s="127">
        <v>-81069271</v>
      </c>
      <c r="F26" s="332">
        <f t="shared" si="1"/>
        <v>-81892393</v>
      </c>
      <c r="G26" s="128">
        <v>-623585</v>
      </c>
      <c r="H26" s="127">
        <v>-1674217</v>
      </c>
      <c r="I26" s="333">
        <f t="shared" si="0"/>
        <v>-2297802</v>
      </c>
      <c r="J26" s="108"/>
    </row>
    <row r="27" spans="1:10" ht="15" customHeight="1">
      <c r="A27" s="124" t="s">
        <v>66</v>
      </c>
      <c r="B27" s="125" t="s">
        <v>228</v>
      </c>
      <c r="C27" s="120" t="s">
        <v>122</v>
      </c>
      <c r="D27" s="126"/>
      <c r="E27" s="127">
        <v>-2512007</v>
      </c>
      <c r="F27" s="461">
        <f t="shared" si="1"/>
        <v>-2512007</v>
      </c>
      <c r="G27" s="128">
        <v>-614</v>
      </c>
      <c r="H27" s="127">
        <v>-4848305</v>
      </c>
      <c r="I27" s="333">
        <f t="shared" si="0"/>
        <v>-4848919</v>
      </c>
      <c r="J27" s="108"/>
    </row>
    <row r="28" spans="1:10" ht="15" customHeight="1">
      <c r="A28" s="124" t="s">
        <v>83</v>
      </c>
      <c r="B28" s="125" t="s">
        <v>229</v>
      </c>
      <c r="C28" s="113" t="s">
        <v>124</v>
      </c>
      <c r="D28" s="126">
        <v>-4851840</v>
      </c>
      <c r="E28" s="127">
        <v>-2237025</v>
      </c>
      <c r="F28" s="333">
        <f t="shared" si="1"/>
        <v>-7088865</v>
      </c>
      <c r="G28" s="128">
        <v>-12904156</v>
      </c>
      <c r="H28" s="127">
        <v>-6879406</v>
      </c>
      <c r="I28" s="333">
        <f t="shared" si="0"/>
        <v>-19783562</v>
      </c>
      <c r="J28" s="108"/>
    </row>
    <row r="29" spans="1:10" ht="15" customHeight="1">
      <c r="A29" s="124" t="s">
        <v>85</v>
      </c>
      <c r="B29" s="125" t="s">
        <v>230</v>
      </c>
      <c r="C29" s="120" t="s">
        <v>126</v>
      </c>
      <c r="D29" s="126">
        <v>-292530</v>
      </c>
      <c r="E29" s="127">
        <v>-6395306</v>
      </c>
      <c r="F29" s="333">
        <f t="shared" si="1"/>
        <v>-6687836</v>
      </c>
      <c r="G29" s="128">
        <v>-405086</v>
      </c>
      <c r="H29" s="127">
        <v>-13143643</v>
      </c>
      <c r="I29" s="333">
        <f t="shared" si="0"/>
        <v>-13548729</v>
      </c>
      <c r="J29" s="108"/>
    </row>
    <row r="30" spans="1:10" ht="15" customHeight="1">
      <c r="A30" s="118" t="s">
        <v>231</v>
      </c>
      <c r="B30" s="119" t="s">
        <v>232</v>
      </c>
      <c r="C30" s="113" t="s">
        <v>128</v>
      </c>
      <c r="D30" s="121">
        <v>-265788</v>
      </c>
      <c r="E30" s="122">
        <v>-50291030</v>
      </c>
      <c r="F30" s="332">
        <f t="shared" si="1"/>
        <v>-50556818</v>
      </c>
      <c r="G30" s="123">
        <v>-3624546</v>
      </c>
      <c r="H30" s="122">
        <v>-37345715</v>
      </c>
      <c r="I30" s="333">
        <f t="shared" si="0"/>
        <v>-40970261</v>
      </c>
      <c r="J30" s="108"/>
    </row>
    <row r="31" spans="1:10" ht="15" customHeight="1">
      <c r="A31" s="118" t="s">
        <v>233</v>
      </c>
      <c r="B31" s="119" t="s">
        <v>234</v>
      </c>
      <c r="C31" s="120" t="s">
        <v>129</v>
      </c>
      <c r="D31" s="121"/>
      <c r="E31" s="122">
        <v>-414913</v>
      </c>
      <c r="F31" s="461">
        <f t="shared" si="1"/>
        <v>-414913</v>
      </c>
      <c r="G31" s="123"/>
      <c r="H31" s="122">
        <v>763923</v>
      </c>
      <c r="I31" s="333">
        <f t="shared" si="0"/>
        <v>763923</v>
      </c>
      <c r="J31" s="108"/>
    </row>
    <row r="32" spans="1:10" ht="15" customHeight="1">
      <c r="A32" s="118" t="s">
        <v>235</v>
      </c>
      <c r="B32" s="119" t="s">
        <v>236</v>
      </c>
      <c r="C32" s="113" t="s">
        <v>130</v>
      </c>
      <c r="D32" s="459">
        <f>SUM(D6+D7+D15+D17+D16+D18+D19+D20+D22+D23++D30)</f>
        <v>7905627</v>
      </c>
      <c r="E32" s="121">
        <f>SUM(E6+E7+E15+E17+E16+E18+E19+E20+E22+E23++E30+E31)</f>
        <v>42614353</v>
      </c>
      <c r="F32" s="332">
        <f t="shared" si="1"/>
        <v>50519980</v>
      </c>
      <c r="G32" s="121">
        <f>SUM(G6+G7+G15+G17+G16+G18+G19+G20+G22+G23++G30)</f>
        <v>2453840</v>
      </c>
      <c r="H32" s="122">
        <f>SUM(H6+H7+H15+H17+H16+H18+H19+H20+H22+H23++H30+H31)</f>
        <v>30227725</v>
      </c>
      <c r="I32" s="332">
        <f t="shared" si="0"/>
        <v>32681565</v>
      </c>
      <c r="J32" s="108"/>
    </row>
    <row r="33" spans="1:10" ht="15" customHeight="1">
      <c r="A33" s="130" t="s">
        <v>237</v>
      </c>
      <c r="B33" s="131" t="s">
        <v>238</v>
      </c>
      <c r="C33" s="132" t="s">
        <v>132</v>
      </c>
      <c r="D33" s="133">
        <v>-1581125</v>
      </c>
      <c r="E33" s="134">
        <v>-8522871</v>
      </c>
      <c r="F33" s="333">
        <f t="shared" si="1"/>
        <v>-10103996</v>
      </c>
      <c r="G33" s="135">
        <v>-490768</v>
      </c>
      <c r="H33" s="134">
        <v>-6045545</v>
      </c>
      <c r="I33" s="461">
        <f t="shared" si="0"/>
        <v>-6536313</v>
      </c>
      <c r="J33" s="108"/>
    </row>
    <row r="34" spans="1:10" ht="15" customHeight="1">
      <c r="A34" s="136" t="s">
        <v>239</v>
      </c>
      <c r="B34" s="203" t="s">
        <v>241</v>
      </c>
      <c r="C34" s="137" t="s">
        <v>134</v>
      </c>
      <c r="D34" s="138">
        <f>SUM(D32+D33)</f>
        <v>6324502</v>
      </c>
      <c r="E34" s="138">
        <f>SUM(E32+E33)</f>
        <v>34091482</v>
      </c>
      <c r="F34" s="462">
        <f t="shared" si="1"/>
        <v>40415984</v>
      </c>
      <c r="G34" s="138">
        <f>SUM(G32+G33)</f>
        <v>1963072</v>
      </c>
      <c r="H34" s="138">
        <f>SUM(H32+H33)</f>
        <v>24182180</v>
      </c>
      <c r="I34" s="462">
        <f t="shared" si="0"/>
        <v>26145252</v>
      </c>
      <c r="J34" s="108"/>
    </row>
    <row r="35" spans="1:10" ht="12">
      <c r="A35" s="284"/>
      <c r="B35" s="283" t="s">
        <v>421</v>
      </c>
      <c r="C35" s="284"/>
      <c r="D35" s="283"/>
      <c r="E35" s="285"/>
      <c r="F35" s="285"/>
      <c r="G35" s="286"/>
      <c r="H35" s="287"/>
      <c r="I35" s="288"/>
      <c r="J35" s="282"/>
    </row>
    <row r="36" spans="1:10" ht="12">
      <c r="A36" s="453"/>
      <c r="B36" s="289" t="s">
        <v>416</v>
      </c>
      <c r="C36" s="313" t="s">
        <v>135</v>
      </c>
      <c r="D36" s="290"/>
      <c r="E36" s="291"/>
      <c r="F36" s="291"/>
      <c r="G36" s="290"/>
      <c r="H36" s="292"/>
      <c r="I36" s="293"/>
      <c r="J36" s="282"/>
    </row>
    <row r="37" spans="1:10" ht="12">
      <c r="A37" s="454"/>
      <c r="B37" s="295" t="s">
        <v>417</v>
      </c>
      <c r="C37" s="314" t="s">
        <v>136</v>
      </c>
      <c r="D37" s="295"/>
      <c r="E37" s="296"/>
      <c r="F37" s="296"/>
      <c r="G37" s="295"/>
      <c r="H37" s="297"/>
      <c r="I37" s="294"/>
      <c r="J37" s="282"/>
    </row>
    <row r="38" spans="1:10" ht="12">
      <c r="A38" s="454"/>
      <c r="B38" s="295" t="s">
        <v>418</v>
      </c>
      <c r="C38" s="314" t="s">
        <v>137</v>
      </c>
      <c r="D38" s="295"/>
      <c r="E38" s="296"/>
      <c r="F38" s="296"/>
      <c r="G38" s="295"/>
      <c r="H38" s="297"/>
      <c r="I38" s="294"/>
      <c r="J38" s="282"/>
    </row>
    <row r="39" spans="1:10" ht="12">
      <c r="A39" s="455"/>
      <c r="B39" s="298" t="s">
        <v>419</v>
      </c>
      <c r="C39" s="315" t="s">
        <v>139</v>
      </c>
      <c r="D39" s="298"/>
      <c r="E39" s="299"/>
      <c r="F39" s="299"/>
      <c r="G39" s="298"/>
      <c r="H39" s="300"/>
      <c r="I39" s="301"/>
      <c r="J39" s="282"/>
    </row>
    <row r="40" spans="1:9" ht="12">
      <c r="A40" s="281"/>
      <c r="B40" s="281"/>
      <c r="C40" s="281"/>
      <c r="D40" s="281"/>
      <c r="E40" s="281"/>
      <c r="F40" s="281"/>
      <c r="G40" s="281"/>
      <c r="H40" s="281"/>
      <c r="I40" s="281"/>
    </row>
    <row r="41" ht="12">
      <c r="B41" s="110" t="s">
        <v>420</v>
      </c>
    </row>
  </sheetData>
  <mergeCells count="7">
    <mergeCell ref="A4:A5"/>
    <mergeCell ref="B4:B5"/>
    <mergeCell ref="D3:I3"/>
    <mergeCell ref="B1:G1"/>
    <mergeCell ref="C4:C5"/>
    <mergeCell ref="D4:F4"/>
    <mergeCell ref="G4:I4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7.8515625" style="186" customWidth="1"/>
    <col min="2" max="2" width="83.00390625" style="187" customWidth="1"/>
    <col min="3" max="3" width="10.7109375" style="187" customWidth="1"/>
    <col min="4" max="5" width="17.7109375" style="141" customWidth="1"/>
    <col min="6" max="16384" width="9.140625" style="141" customWidth="1"/>
  </cols>
  <sheetData>
    <row r="1" spans="1:6" s="139" customFormat="1" ht="16.5" customHeight="1">
      <c r="A1" s="193"/>
      <c r="B1" s="419" t="s">
        <v>428</v>
      </c>
      <c r="C1" s="419"/>
      <c r="D1" s="419"/>
      <c r="E1" s="193"/>
      <c r="F1" s="140"/>
    </row>
    <row r="2" spans="1:6" s="139" customFormat="1" ht="15.75" customHeight="1">
      <c r="A2" s="193"/>
      <c r="B2" s="309" t="s">
        <v>429</v>
      </c>
      <c r="C2" s="310" t="s">
        <v>449</v>
      </c>
      <c r="D2" s="193" t="s">
        <v>358</v>
      </c>
      <c r="E2" s="310" t="s">
        <v>453</v>
      </c>
      <c r="F2" s="480"/>
    </row>
    <row r="3" spans="1:7" ht="15" customHeight="1">
      <c r="A3" s="397" t="s">
        <v>460</v>
      </c>
      <c r="B3" s="397"/>
      <c r="C3" s="397"/>
      <c r="D3" s="397"/>
      <c r="E3" s="397"/>
      <c r="F3" s="482"/>
      <c r="G3" s="142"/>
    </row>
    <row r="4" spans="1:6" ht="50.25" customHeight="1">
      <c r="A4" s="212" t="s">
        <v>0</v>
      </c>
      <c r="B4" s="213" t="s">
        <v>1</v>
      </c>
      <c r="C4" s="213" t="s">
        <v>194</v>
      </c>
      <c r="D4" s="214" t="s">
        <v>314</v>
      </c>
      <c r="E4" s="214" t="s">
        <v>242</v>
      </c>
      <c r="F4" s="481"/>
    </row>
    <row r="5" spans="1:6" ht="15" customHeight="1">
      <c r="A5" s="463" t="s">
        <v>22</v>
      </c>
      <c r="B5" s="215" t="s">
        <v>398</v>
      </c>
      <c r="C5" s="216" t="s">
        <v>140</v>
      </c>
      <c r="D5" s="217">
        <f>D6+D17+D35</f>
        <v>53071921</v>
      </c>
      <c r="E5" s="217">
        <f>E6+E17+E35</f>
        <v>17511061</v>
      </c>
      <c r="F5" s="142"/>
    </row>
    <row r="6" spans="1:6" ht="15" customHeight="1">
      <c r="A6" s="464">
        <v>1</v>
      </c>
      <c r="B6" s="146" t="s">
        <v>400</v>
      </c>
      <c r="C6" s="147" t="s">
        <v>141</v>
      </c>
      <c r="D6" s="148">
        <f>D7+D8</f>
        <v>90</v>
      </c>
      <c r="E6" s="148">
        <f>E7+E8</f>
        <v>-38109300</v>
      </c>
      <c r="F6" s="142"/>
    </row>
    <row r="7" spans="1:6" ht="15" customHeight="1">
      <c r="A7" s="465" t="s">
        <v>38</v>
      </c>
      <c r="B7" s="149" t="s">
        <v>243</v>
      </c>
      <c r="C7" s="150" t="s">
        <v>143</v>
      </c>
      <c r="D7" s="151">
        <v>50519979</v>
      </c>
      <c r="E7" s="151">
        <v>32681564</v>
      </c>
      <c r="F7" s="142"/>
    </row>
    <row r="8" spans="1:6" ht="15" customHeight="1">
      <c r="A8" s="466" t="s">
        <v>40</v>
      </c>
      <c r="B8" s="208" t="s">
        <v>397</v>
      </c>
      <c r="C8" s="153" t="s">
        <v>144</v>
      </c>
      <c r="D8" s="151">
        <f>SUM(D9:D16)</f>
        <v>-50519889</v>
      </c>
      <c r="E8" s="151">
        <f>SUM(E9:E16)</f>
        <v>-70790864</v>
      </c>
      <c r="F8" s="142"/>
    </row>
    <row r="9" spans="1:6" ht="15" customHeight="1">
      <c r="A9" s="467" t="s">
        <v>244</v>
      </c>
      <c r="B9" s="154" t="s">
        <v>245</v>
      </c>
      <c r="C9" s="150" t="s">
        <v>190</v>
      </c>
      <c r="D9" s="151">
        <v>20555625</v>
      </c>
      <c r="E9" s="151">
        <v>24205521</v>
      </c>
      <c r="F9" s="142"/>
    </row>
    <row r="10" spans="1:6" ht="15" customHeight="1">
      <c r="A10" s="465" t="s">
        <v>246</v>
      </c>
      <c r="B10" s="154" t="s">
        <v>247</v>
      </c>
      <c r="C10" s="153" t="s">
        <v>145</v>
      </c>
      <c r="D10" s="151">
        <v>2320481</v>
      </c>
      <c r="E10" s="151">
        <v>1130315</v>
      </c>
      <c r="F10" s="142"/>
    </row>
    <row r="11" spans="1:6" ht="15" customHeight="1">
      <c r="A11" s="466" t="s">
        <v>248</v>
      </c>
      <c r="B11" s="152" t="s">
        <v>249</v>
      </c>
      <c r="C11" s="150" t="s">
        <v>146</v>
      </c>
      <c r="D11" s="151">
        <v>-54604111</v>
      </c>
      <c r="E11" s="151">
        <v>-76089913</v>
      </c>
      <c r="F11" s="142"/>
    </row>
    <row r="12" spans="1:6" ht="15" customHeight="1">
      <c r="A12" s="465" t="s">
        <v>250</v>
      </c>
      <c r="B12" s="154" t="s">
        <v>251</v>
      </c>
      <c r="C12" s="153" t="s">
        <v>147</v>
      </c>
      <c r="D12" s="151">
        <v>-13023683</v>
      </c>
      <c r="E12" s="151">
        <v>88898</v>
      </c>
      <c r="F12" s="142"/>
    </row>
    <row r="13" spans="1:6" ht="15" customHeight="1">
      <c r="A13" s="466" t="s">
        <v>252</v>
      </c>
      <c r="B13" s="154" t="s">
        <v>205</v>
      </c>
      <c r="C13" s="150" t="s">
        <v>149</v>
      </c>
      <c r="D13" s="151"/>
      <c r="E13" s="151"/>
      <c r="F13" s="142"/>
    </row>
    <row r="14" spans="1:6" ht="15" customHeight="1">
      <c r="A14" s="466" t="s">
        <v>253</v>
      </c>
      <c r="B14" s="155" t="s">
        <v>254</v>
      </c>
      <c r="C14" s="153" t="s">
        <v>151</v>
      </c>
      <c r="D14" s="151"/>
      <c r="E14" s="151"/>
      <c r="F14" s="142"/>
    </row>
    <row r="15" spans="1:6" ht="15" customHeight="1">
      <c r="A15" s="466" t="s">
        <v>255</v>
      </c>
      <c r="B15" s="156" t="s">
        <v>256</v>
      </c>
      <c r="C15" s="150" t="s">
        <v>153</v>
      </c>
      <c r="D15" s="151"/>
      <c r="E15" s="151"/>
      <c r="F15" s="142"/>
    </row>
    <row r="16" spans="1:6" ht="15" customHeight="1">
      <c r="A16" s="466" t="s">
        <v>257</v>
      </c>
      <c r="B16" s="157" t="s">
        <v>258</v>
      </c>
      <c r="C16" s="153" t="s">
        <v>155</v>
      </c>
      <c r="D16" s="151">
        <v>-5768201</v>
      </c>
      <c r="E16" s="151">
        <v>-20125685</v>
      </c>
      <c r="F16" s="142"/>
    </row>
    <row r="17" spans="1:6" ht="15" customHeight="1">
      <c r="A17" s="468">
        <v>2</v>
      </c>
      <c r="B17" s="209" t="s">
        <v>399</v>
      </c>
      <c r="C17" s="150" t="s">
        <v>157</v>
      </c>
      <c r="D17" s="158">
        <f>SUM(D18:D34)</f>
        <v>61394319</v>
      </c>
      <c r="E17" s="158">
        <f>SUM(E18:E34)</f>
        <v>82711430</v>
      </c>
      <c r="F17" s="142"/>
    </row>
    <row r="18" spans="1:6" ht="15" customHeight="1">
      <c r="A18" s="469" t="s">
        <v>45</v>
      </c>
      <c r="B18" s="159" t="s">
        <v>259</v>
      </c>
      <c r="C18" s="153" t="s">
        <v>159</v>
      </c>
      <c r="D18" s="151">
        <v>-70758994</v>
      </c>
      <c r="E18" s="151">
        <v>-18267757</v>
      </c>
      <c r="F18" s="142"/>
    </row>
    <row r="19" spans="1:6" ht="15" customHeight="1">
      <c r="A19" s="469" t="s">
        <v>48</v>
      </c>
      <c r="B19" s="159" t="s">
        <v>260</v>
      </c>
      <c r="C19" s="150" t="s">
        <v>161</v>
      </c>
      <c r="D19" s="151">
        <v>-28993717</v>
      </c>
      <c r="E19" s="151">
        <v>-63378874</v>
      </c>
      <c r="F19" s="142"/>
    </row>
    <row r="20" spans="1:6" ht="15" customHeight="1">
      <c r="A20" s="469" t="s">
        <v>50</v>
      </c>
      <c r="B20" s="159" t="s">
        <v>261</v>
      </c>
      <c r="C20" s="153" t="s">
        <v>163</v>
      </c>
      <c r="D20" s="151">
        <v>-176841538</v>
      </c>
      <c r="E20" s="151">
        <v>22875073</v>
      </c>
      <c r="F20" s="142"/>
    </row>
    <row r="21" spans="1:6" ht="15" customHeight="1">
      <c r="A21" s="469" t="s">
        <v>53</v>
      </c>
      <c r="B21" s="159" t="s">
        <v>262</v>
      </c>
      <c r="C21" s="150" t="s">
        <v>164</v>
      </c>
      <c r="D21" s="151"/>
      <c r="E21" s="151"/>
      <c r="F21" s="142"/>
    </row>
    <row r="22" spans="1:6" ht="15" customHeight="1">
      <c r="A22" s="469" t="s">
        <v>263</v>
      </c>
      <c r="B22" s="159" t="s">
        <v>264</v>
      </c>
      <c r="C22" s="153" t="s">
        <v>165</v>
      </c>
      <c r="D22" s="151">
        <v>-5657664</v>
      </c>
      <c r="E22" s="151">
        <v>-174648</v>
      </c>
      <c r="F22" s="142"/>
    </row>
    <row r="23" spans="1:6" ht="15" customHeight="1">
      <c r="A23" s="469" t="s">
        <v>265</v>
      </c>
      <c r="B23" s="159" t="s">
        <v>266</v>
      </c>
      <c r="C23" s="150" t="s">
        <v>167</v>
      </c>
      <c r="D23" s="151">
        <v>-28240038</v>
      </c>
      <c r="E23" s="151">
        <v>-40594517</v>
      </c>
      <c r="F23" s="142"/>
    </row>
    <row r="24" spans="1:6" ht="15" customHeight="1">
      <c r="A24" s="469" t="s">
        <v>267</v>
      </c>
      <c r="B24" s="159" t="s">
        <v>268</v>
      </c>
      <c r="C24" s="153" t="s">
        <v>168</v>
      </c>
      <c r="D24" s="151">
        <v>19560054</v>
      </c>
      <c r="E24" s="151">
        <v>593629</v>
      </c>
      <c r="F24" s="142"/>
    </row>
    <row r="25" spans="1:6" ht="15" customHeight="1">
      <c r="A25" s="469" t="s">
        <v>269</v>
      </c>
      <c r="B25" s="159" t="s">
        <v>270</v>
      </c>
      <c r="C25" s="150" t="s">
        <v>169</v>
      </c>
      <c r="D25" s="317">
        <v>-374633002</v>
      </c>
      <c r="E25" s="151">
        <v>-262135169</v>
      </c>
      <c r="F25" s="142"/>
    </row>
    <row r="26" spans="1:6" ht="15" customHeight="1">
      <c r="A26" s="469" t="s">
        <v>271</v>
      </c>
      <c r="B26" s="159" t="s">
        <v>272</v>
      </c>
      <c r="C26" s="153" t="s">
        <v>171</v>
      </c>
      <c r="D26" s="151">
        <v>5992953</v>
      </c>
      <c r="E26" s="151"/>
      <c r="F26" s="142"/>
    </row>
    <row r="27" spans="1:6" ht="15" customHeight="1">
      <c r="A27" s="469" t="s">
        <v>273</v>
      </c>
      <c r="B27" s="159" t="s">
        <v>274</v>
      </c>
      <c r="C27" s="150" t="s">
        <v>173</v>
      </c>
      <c r="D27" s="151">
        <v>-5176711</v>
      </c>
      <c r="E27" s="151">
        <v>-19814444</v>
      </c>
      <c r="F27" s="142"/>
    </row>
    <row r="28" spans="1:6" ht="15" customHeight="1">
      <c r="A28" s="469" t="s">
        <v>275</v>
      </c>
      <c r="B28" s="160" t="s">
        <v>276</v>
      </c>
      <c r="C28" s="153" t="s">
        <v>174</v>
      </c>
      <c r="D28" s="151">
        <v>428822953</v>
      </c>
      <c r="E28" s="151">
        <v>423131606</v>
      </c>
      <c r="F28" s="142"/>
    </row>
    <row r="29" spans="1:6" ht="15" customHeight="1">
      <c r="A29" s="469" t="s">
        <v>277</v>
      </c>
      <c r="B29" s="160" t="s">
        <v>278</v>
      </c>
      <c r="C29" s="150" t="s">
        <v>175</v>
      </c>
      <c r="D29" s="161">
        <v>5657664</v>
      </c>
      <c r="E29" s="161">
        <v>174648</v>
      </c>
      <c r="F29" s="142"/>
    </row>
    <row r="30" spans="1:6" ht="15" customHeight="1">
      <c r="A30" s="469" t="s">
        <v>279</v>
      </c>
      <c r="B30" s="162" t="s">
        <v>280</v>
      </c>
      <c r="C30" s="153" t="s">
        <v>176</v>
      </c>
      <c r="D30" s="161">
        <v>127641770</v>
      </c>
      <c r="E30" s="161">
        <v>-13812691</v>
      </c>
      <c r="F30" s="142"/>
    </row>
    <row r="31" spans="1:6" ht="15" customHeight="1">
      <c r="A31" s="469" t="s">
        <v>281</v>
      </c>
      <c r="B31" s="160" t="s">
        <v>282</v>
      </c>
      <c r="C31" s="150" t="s">
        <v>178</v>
      </c>
      <c r="D31" s="161"/>
      <c r="E31" s="161"/>
      <c r="F31" s="142"/>
    </row>
    <row r="32" spans="1:6" ht="15" customHeight="1">
      <c r="A32" s="469" t="s">
        <v>283</v>
      </c>
      <c r="B32" s="160" t="s">
        <v>284</v>
      </c>
      <c r="C32" s="153" t="s">
        <v>179</v>
      </c>
      <c r="D32" s="161">
        <v>99980510</v>
      </c>
      <c r="E32" s="161">
        <v>-20621</v>
      </c>
      <c r="F32" s="142"/>
    </row>
    <row r="33" spans="1:6" s="139" customFormat="1" ht="15" customHeight="1">
      <c r="A33" s="469" t="s">
        <v>285</v>
      </c>
      <c r="B33" s="160" t="s">
        <v>286</v>
      </c>
      <c r="C33" s="150" t="s">
        <v>180</v>
      </c>
      <c r="D33" s="151">
        <v>70628201</v>
      </c>
      <c r="E33" s="151">
        <v>55536511</v>
      </c>
      <c r="F33" s="142"/>
    </row>
    <row r="34" spans="1:6" ht="15" customHeight="1">
      <c r="A34" s="469" t="s">
        <v>287</v>
      </c>
      <c r="B34" s="160" t="s">
        <v>288</v>
      </c>
      <c r="C34" s="153" t="s">
        <v>181</v>
      </c>
      <c r="D34" s="151">
        <v>-6588122</v>
      </c>
      <c r="E34" s="151">
        <v>-1401316</v>
      </c>
      <c r="F34" s="142"/>
    </row>
    <row r="35" spans="1:6" ht="15" customHeight="1">
      <c r="A35" s="470">
        <v>3</v>
      </c>
      <c r="B35" s="163" t="s">
        <v>289</v>
      </c>
      <c r="C35" s="164" t="s">
        <v>182</v>
      </c>
      <c r="D35" s="165">
        <v>-8322488</v>
      </c>
      <c r="E35" s="165">
        <v>-27091069</v>
      </c>
      <c r="F35" s="142"/>
    </row>
    <row r="36" spans="1:6" ht="15" customHeight="1">
      <c r="A36" s="471" t="s">
        <v>25</v>
      </c>
      <c r="B36" s="218" t="s">
        <v>401</v>
      </c>
      <c r="C36" s="219" t="s">
        <v>184</v>
      </c>
      <c r="D36" s="217">
        <f>SUM(D37:D52)</f>
        <v>-43382459</v>
      </c>
      <c r="E36" s="217">
        <f>SUM(E37:E52)</f>
        <v>-13388524</v>
      </c>
      <c r="F36" s="142"/>
    </row>
    <row r="37" spans="1:6" ht="15" customHeight="1">
      <c r="A37" s="472">
        <v>1</v>
      </c>
      <c r="B37" s="167" t="s">
        <v>290</v>
      </c>
      <c r="C37" s="168" t="s">
        <v>185</v>
      </c>
      <c r="D37" s="148">
        <v>5555002</v>
      </c>
      <c r="E37" s="148">
        <v>433591</v>
      </c>
      <c r="F37" s="140"/>
    </row>
    <row r="38" spans="1:6" ht="15" customHeight="1">
      <c r="A38" s="473">
        <v>2</v>
      </c>
      <c r="B38" s="162" t="s">
        <v>291</v>
      </c>
      <c r="C38" s="153" t="s">
        <v>186</v>
      </c>
      <c r="D38" s="158">
        <v>-94245154</v>
      </c>
      <c r="E38" s="158">
        <v>-29706737</v>
      </c>
      <c r="F38" s="142"/>
    </row>
    <row r="39" spans="1:6" ht="15" customHeight="1">
      <c r="A39" s="473">
        <v>3</v>
      </c>
      <c r="B39" s="162" t="s">
        <v>292</v>
      </c>
      <c r="C39" s="150" t="s">
        <v>187</v>
      </c>
      <c r="D39" s="151"/>
      <c r="E39" s="151"/>
      <c r="F39" s="142"/>
    </row>
    <row r="40" spans="1:6" ht="15" customHeight="1">
      <c r="A40" s="473">
        <v>4</v>
      </c>
      <c r="B40" s="162" t="s">
        <v>293</v>
      </c>
      <c r="C40" s="153" t="s">
        <v>191</v>
      </c>
      <c r="D40" s="151">
        <v>-1985208</v>
      </c>
      <c r="E40" s="151">
        <v>-536826</v>
      </c>
      <c r="F40" s="142"/>
    </row>
    <row r="41" spans="1:6" ht="15" customHeight="1">
      <c r="A41" s="473">
        <v>5</v>
      </c>
      <c r="B41" s="152" t="s">
        <v>294</v>
      </c>
      <c r="C41" s="150" t="s">
        <v>192</v>
      </c>
      <c r="D41" s="151"/>
      <c r="E41" s="151"/>
      <c r="F41" s="142"/>
    </row>
    <row r="42" spans="1:6" ht="15" customHeight="1">
      <c r="A42" s="473">
        <v>6</v>
      </c>
      <c r="B42" s="152" t="s">
        <v>295</v>
      </c>
      <c r="C42" s="153" t="s">
        <v>193</v>
      </c>
      <c r="D42" s="151">
        <v>-34735116</v>
      </c>
      <c r="E42" s="151">
        <v>-14942719</v>
      </c>
      <c r="F42" s="142"/>
    </row>
    <row r="43" spans="1:6" ht="15" customHeight="1">
      <c r="A43" s="473">
        <v>7</v>
      </c>
      <c r="B43" s="152" t="s">
        <v>296</v>
      </c>
      <c r="C43" s="150" t="s">
        <v>315</v>
      </c>
      <c r="D43" s="151">
        <v>47959188</v>
      </c>
      <c r="E43" s="151">
        <v>765430</v>
      </c>
      <c r="F43" s="142"/>
    </row>
    <row r="44" spans="1:6" ht="15" customHeight="1">
      <c r="A44" s="473">
        <v>8</v>
      </c>
      <c r="B44" s="152" t="s">
        <v>297</v>
      </c>
      <c r="C44" s="153" t="s">
        <v>316</v>
      </c>
      <c r="D44" s="151"/>
      <c r="E44" s="151"/>
      <c r="F44" s="142"/>
    </row>
    <row r="45" spans="1:6" ht="24">
      <c r="A45" s="473">
        <v>9</v>
      </c>
      <c r="B45" s="169" t="s">
        <v>298</v>
      </c>
      <c r="C45" s="150" t="s">
        <v>317</v>
      </c>
      <c r="D45" s="151"/>
      <c r="E45" s="151"/>
      <c r="F45" s="142"/>
    </row>
    <row r="46" spans="1:6" ht="15" customHeight="1">
      <c r="A46" s="473">
        <v>10</v>
      </c>
      <c r="B46" s="152" t="s">
        <v>299</v>
      </c>
      <c r="C46" s="153" t="s">
        <v>318</v>
      </c>
      <c r="D46" s="151">
        <v>18483527</v>
      </c>
      <c r="E46" s="151">
        <v>3134257</v>
      </c>
      <c r="F46" s="142"/>
    </row>
    <row r="47" spans="1:6" ht="15" customHeight="1">
      <c r="A47" s="473">
        <v>11</v>
      </c>
      <c r="B47" s="152" t="s">
        <v>300</v>
      </c>
      <c r="C47" s="150" t="s">
        <v>319</v>
      </c>
      <c r="D47" s="151"/>
      <c r="E47" s="151"/>
      <c r="F47" s="142"/>
    </row>
    <row r="48" spans="1:6" s="139" customFormat="1" ht="15" customHeight="1">
      <c r="A48" s="473">
        <v>12</v>
      </c>
      <c r="B48" s="170" t="s">
        <v>301</v>
      </c>
      <c r="C48" s="153" t="s">
        <v>320</v>
      </c>
      <c r="D48" s="151"/>
      <c r="E48" s="151"/>
      <c r="F48" s="142"/>
    </row>
    <row r="49" spans="1:6" ht="15" customHeight="1">
      <c r="A49" s="473">
        <v>13</v>
      </c>
      <c r="B49" s="171" t="s">
        <v>302</v>
      </c>
      <c r="C49" s="150" t="s">
        <v>321</v>
      </c>
      <c r="D49" s="151"/>
      <c r="E49" s="151"/>
      <c r="F49" s="142"/>
    </row>
    <row r="50" spans="1:6" ht="15" customHeight="1">
      <c r="A50" s="473">
        <v>14</v>
      </c>
      <c r="B50" s="170" t="s">
        <v>303</v>
      </c>
      <c r="C50" s="153" t="s">
        <v>322</v>
      </c>
      <c r="D50" s="151">
        <v>15585302</v>
      </c>
      <c r="E50" s="151">
        <v>27464480</v>
      </c>
      <c r="F50" s="142"/>
    </row>
    <row r="51" spans="1:6" ht="15" customHeight="1">
      <c r="A51" s="473">
        <v>15</v>
      </c>
      <c r="B51" s="172" t="s">
        <v>304</v>
      </c>
      <c r="C51" s="150" t="s">
        <v>323</v>
      </c>
      <c r="D51" s="151"/>
      <c r="E51" s="151"/>
      <c r="F51" s="142"/>
    </row>
    <row r="52" spans="1:6" ht="15" customHeight="1">
      <c r="A52" s="474">
        <v>16</v>
      </c>
      <c r="B52" s="171" t="s">
        <v>305</v>
      </c>
      <c r="C52" s="173" t="s">
        <v>324</v>
      </c>
      <c r="D52" s="174"/>
      <c r="E52" s="174"/>
      <c r="F52" s="140"/>
    </row>
    <row r="53" spans="1:6" ht="15" customHeight="1">
      <c r="A53" s="463" t="s">
        <v>34</v>
      </c>
      <c r="B53" s="218" t="s">
        <v>394</v>
      </c>
      <c r="C53" s="216" t="s">
        <v>325</v>
      </c>
      <c r="D53" s="217">
        <f>SUM(D54:D58)</f>
        <v>-2089</v>
      </c>
      <c r="E53" s="217">
        <f>SUM(E54:E58)</f>
        <v>-7</v>
      </c>
      <c r="F53" s="142"/>
    </row>
    <row r="54" spans="1:6" ht="15" customHeight="1">
      <c r="A54" s="472">
        <v>1</v>
      </c>
      <c r="B54" s="175" t="s">
        <v>306</v>
      </c>
      <c r="C54" s="176" t="s">
        <v>326</v>
      </c>
      <c r="D54" s="177"/>
      <c r="E54" s="177"/>
      <c r="F54" s="142"/>
    </row>
    <row r="55" spans="1:6" s="139" customFormat="1" ht="15" customHeight="1">
      <c r="A55" s="473">
        <v>2</v>
      </c>
      <c r="B55" s="172" t="s">
        <v>307</v>
      </c>
      <c r="C55" s="150" t="s">
        <v>327</v>
      </c>
      <c r="D55" s="151"/>
      <c r="E55" s="151"/>
      <c r="F55" s="142"/>
    </row>
    <row r="56" spans="1:6" s="139" customFormat="1" ht="15" customHeight="1">
      <c r="A56" s="472">
        <v>3</v>
      </c>
      <c r="B56" s="178" t="s">
        <v>308</v>
      </c>
      <c r="C56" s="153" t="s">
        <v>328</v>
      </c>
      <c r="D56" s="151"/>
      <c r="E56" s="151"/>
      <c r="F56" s="142"/>
    </row>
    <row r="57" spans="1:6" ht="15" customHeight="1">
      <c r="A57" s="473">
        <v>4</v>
      </c>
      <c r="B57" s="179" t="s">
        <v>309</v>
      </c>
      <c r="C57" s="150" t="s">
        <v>329</v>
      </c>
      <c r="D57" s="151"/>
      <c r="E57" s="151"/>
      <c r="F57" s="142"/>
    </row>
    <row r="58" spans="1:6" ht="15" customHeight="1">
      <c r="A58" s="472">
        <v>5</v>
      </c>
      <c r="B58" s="172" t="s">
        <v>310</v>
      </c>
      <c r="C58" s="153" t="s">
        <v>431</v>
      </c>
      <c r="D58" s="151">
        <v>-2089</v>
      </c>
      <c r="E58" s="151">
        <v>-7</v>
      </c>
      <c r="F58" s="142"/>
    </row>
    <row r="59" spans="1:6" ht="15" customHeight="1">
      <c r="A59" s="475"/>
      <c r="B59" s="211" t="s">
        <v>395</v>
      </c>
      <c r="C59" s="164" t="s">
        <v>432</v>
      </c>
      <c r="D59" s="180">
        <f>D5+D36+D53</f>
        <v>9687373</v>
      </c>
      <c r="E59" s="180">
        <f>E5+E36+E53</f>
        <v>4122530</v>
      </c>
      <c r="F59" s="142"/>
    </row>
    <row r="60" spans="1:6" ht="15" customHeight="1">
      <c r="A60" s="476" t="s">
        <v>70</v>
      </c>
      <c r="B60" s="143" t="s">
        <v>311</v>
      </c>
      <c r="C60" s="166" t="s">
        <v>433</v>
      </c>
      <c r="D60" s="145">
        <v>-121020</v>
      </c>
      <c r="E60" s="145">
        <v>342986</v>
      </c>
      <c r="F60" s="140"/>
    </row>
    <row r="61" spans="1:6" ht="15" customHeight="1">
      <c r="A61" s="476" t="s">
        <v>212</v>
      </c>
      <c r="B61" s="210" t="s">
        <v>396</v>
      </c>
      <c r="C61" s="144" t="s">
        <v>434</v>
      </c>
      <c r="D61" s="145">
        <f>D5+D36+D53+D60</f>
        <v>9566353</v>
      </c>
      <c r="E61" s="145">
        <f>E5+E36+E53+E60</f>
        <v>4465516</v>
      </c>
      <c r="F61" s="140"/>
    </row>
    <row r="62" spans="1:6" ht="15" customHeight="1">
      <c r="A62" s="472">
        <v>1</v>
      </c>
      <c r="B62" s="175" t="s">
        <v>312</v>
      </c>
      <c r="C62" s="176" t="s">
        <v>435</v>
      </c>
      <c r="D62" s="177">
        <v>32424847</v>
      </c>
      <c r="E62" s="177">
        <v>41552057</v>
      </c>
      <c r="F62" s="142"/>
    </row>
    <row r="63" spans="1:6" ht="15" customHeight="1">
      <c r="A63" s="477">
        <v>2</v>
      </c>
      <c r="B63" s="181" t="s">
        <v>313</v>
      </c>
      <c r="C63" s="182" t="s">
        <v>436</v>
      </c>
      <c r="D63" s="183">
        <f>D61+D62</f>
        <v>41991200</v>
      </c>
      <c r="E63" s="183">
        <f>E61+E62</f>
        <v>46017573</v>
      </c>
      <c r="F63" s="142"/>
    </row>
    <row r="64" spans="1:6" ht="12">
      <c r="A64" s="421"/>
      <c r="B64" s="421"/>
      <c r="C64" s="421"/>
      <c r="D64" s="421"/>
      <c r="E64" s="421"/>
      <c r="F64" s="142"/>
    </row>
    <row r="65" spans="1:6" ht="12">
      <c r="A65" s="141"/>
      <c r="B65" s="141"/>
      <c r="C65" s="141"/>
      <c r="F65" s="142"/>
    </row>
    <row r="66" spans="2:5" ht="12">
      <c r="B66" s="185"/>
      <c r="C66" s="185"/>
      <c r="E66" s="184"/>
    </row>
    <row r="67" spans="1:3" ht="12">
      <c r="A67" s="184"/>
      <c r="B67" s="141"/>
      <c r="C67" s="141"/>
    </row>
    <row r="68" spans="3:6" ht="12">
      <c r="C68" s="110"/>
      <c r="D68" s="110"/>
      <c r="E68" s="110"/>
      <c r="F68" s="110"/>
    </row>
    <row r="69" spans="1:6" ht="12">
      <c r="A69" s="184"/>
      <c r="B69" s="188"/>
      <c r="C69" s="110"/>
      <c r="D69" s="110"/>
      <c r="E69" s="110"/>
      <c r="F69" s="110"/>
    </row>
    <row r="71" spans="2:5" ht="12">
      <c r="B71" s="188"/>
      <c r="C71" s="188"/>
      <c r="D71" s="420"/>
      <c r="E71" s="420"/>
    </row>
    <row r="72" ht="12">
      <c r="B72" s="478"/>
    </row>
    <row r="73" ht="12">
      <c r="B73" s="479"/>
    </row>
  </sheetData>
  <mergeCells count="4">
    <mergeCell ref="B1:D1"/>
    <mergeCell ref="D71:E71"/>
    <mergeCell ref="A64:E64"/>
    <mergeCell ref="A3:E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C1">
      <selection activeCell="C40" activeCellId="1" sqref="D3:I3 C40"/>
    </sheetView>
  </sheetViews>
  <sheetFormatPr defaultColWidth="9.140625" defaultRowHeight="12.75"/>
  <cols>
    <col min="1" max="1" width="7.28125" style="265" hidden="1" customWidth="1"/>
    <col min="2" max="2" width="7.28125" style="266" hidden="1" customWidth="1"/>
    <col min="3" max="3" width="29.7109375" style="220" customWidth="1"/>
    <col min="4" max="4" width="10.140625" style="220" customWidth="1"/>
    <col min="5" max="5" width="11.00390625" style="220" customWidth="1"/>
    <col min="6" max="7" width="10.7109375" style="220" customWidth="1"/>
    <col min="8" max="8" width="14.00390625" style="220" customWidth="1"/>
    <col min="9" max="9" width="12.8515625" style="220" customWidth="1"/>
    <col min="10" max="10" width="13.140625" style="220" customWidth="1"/>
    <col min="11" max="12" width="10.7109375" style="220" customWidth="1"/>
    <col min="13" max="13" width="12.140625" style="220" customWidth="1"/>
    <col min="14" max="14" width="10.7109375" style="220" customWidth="1"/>
    <col min="15" max="15" width="12.57421875" style="264" customWidth="1"/>
    <col min="16" max="16384" width="9.140625" style="220" customWidth="1"/>
  </cols>
  <sheetData>
    <row r="1" spans="1:15" ht="17.25" customHeight="1">
      <c r="A1" s="193"/>
      <c r="B1" s="193"/>
      <c r="C1" s="193"/>
      <c r="D1" s="193"/>
      <c r="E1" s="193"/>
      <c r="F1" s="419" t="s">
        <v>430</v>
      </c>
      <c r="G1" s="419"/>
      <c r="H1" s="419"/>
      <c r="I1" s="419"/>
      <c r="J1" s="419"/>
      <c r="K1" s="193"/>
      <c r="L1" s="193"/>
      <c r="M1" s="193"/>
      <c r="N1" s="193"/>
      <c r="O1" s="269"/>
    </row>
    <row r="2" spans="1:15" ht="15" customHeight="1">
      <c r="A2" s="193"/>
      <c r="B2" s="193"/>
      <c r="C2" s="193"/>
      <c r="D2" s="193"/>
      <c r="E2" s="424" t="s">
        <v>426</v>
      </c>
      <c r="F2" s="424"/>
      <c r="G2" s="426"/>
      <c r="H2" s="310" t="s">
        <v>449</v>
      </c>
      <c r="I2" s="193" t="s">
        <v>358</v>
      </c>
      <c r="J2" s="310" t="s">
        <v>453</v>
      </c>
      <c r="K2" s="193"/>
      <c r="L2" s="193"/>
      <c r="M2" s="424" t="s">
        <v>460</v>
      </c>
      <c r="N2" s="424"/>
      <c r="O2" s="425"/>
    </row>
    <row r="3" spans="1:16" s="228" customFormat="1" ht="60">
      <c r="A3" s="221"/>
      <c r="B3" s="222"/>
      <c r="C3" s="223"/>
      <c r="D3" s="224" t="s">
        <v>194</v>
      </c>
      <c r="E3" s="225" t="s">
        <v>121</v>
      </c>
      <c r="F3" s="225" t="s">
        <v>123</v>
      </c>
      <c r="G3" s="225" t="s">
        <v>330</v>
      </c>
      <c r="H3" s="225" t="s">
        <v>331</v>
      </c>
      <c r="I3" s="225" t="s">
        <v>332</v>
      </c>
      <c r="J3" s="225" t="s">
        <v>131</v>
      </c>
      <c r="K3" s="225" t="s">
        <v>240</v>
      </c>
      <c r="L3" s="225" t="s">
        <v>333</v>
      </c>
      <c r="M3" s="225" t="s">
        <v>334</v>
      </c>
      <c r="N3" s="225" t="s">
        <v>335</v>
      </c>
      <c r="O3" s="226" t="s">
        <v>336</v>
      </c>
      <c r="P3" s="227"/>
    </row>
    <row r="4" spans="1:16" ht="19.5" customHeight="1">
      <c r="A4" s="229"/>
      <c r="B4" s="230"/>
      <c r="C4" s="231" t="s">
        <v>337</v>
      </c>
      <c r="D4" s="232">
        <v>142</v>
      </c>
      <c r="E4" s="233">
        <v>430637200</v>
      </c>
      <c r="F4" s="233">
        <v>12250000</v>
      </c>
      <c r="G4" s="233"/>
      <c r="H4" s="233">
        <v>497951803</v>
      </c>
      <c r="I4" s="233">
        <v>-35679789</v>
      </c>
      <c r="J4" s="233"/>
      <c r="K4" s="233">
        <v>13977453</v>
      </c>
      <c r="L4" s="233">
        <v>67706372</v>
      </c>
      <c r="M4" s="233">
        <v>342210827</v>
      </c>
      <c r="N4" s="233">
        <v>206393122</v>
      </c>
      <c r="O4" s="234">
        <f aca="true" t="shared" si="0" ref="O4:O34">SUM(E4:N4)</f>
        <v>1535446988</v>
      </c>
      <c r="P4" s="235"/>
    </row>
    <row r="5" spans="1:16" ht="24">
      <c r="A5" s="236"/>
      <c r="B5" s="237"/>
      <c r="C5" s="238" t="s">
        <v>338</v>
      </c>
      <c r="D5" s="239">
        <v>143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>
        <f t="shared" si="0"/>
        <v>0</v>
      </c>
      <c r="P5" s="235"/>
    </row>
    <row r="6" spans="1:16" ht="19.5" customHeight="1">
      <c r="A6" s="236"/>
      <c r="B6" s="237"/>
      <c r="C6" s="238" t="s">
        <v>339</v>
      </c>
      <c r="D6" s="232">
        <v>144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>
        <f t="shared" si="0"/>
        <v>0</v>
      </c>
      <c r="P6" s="235"/>
    </row>
    <row r="7" spans="1:16" ht="24">
      <c r="A7" s="236"/>
      <c r="B7" s="237"/>
      <c r="C7" s="242" t="s">
        <v>340</v>
      </c>
      <c r="D7" s="239">
        <v>145</v>
      </c>
      <c r="E7" s="240">
        <f>SUM(E4:E6)</f>
        <v>430637200</v>
      </c>
      <c r="F7" s="240">
        <f aca="true" t="shared" si="1" ref="F7:N7">SUM(F4:F6)</f>
        <v>12250000</v>
      </c>
      <c r="G7" s="240">
        <f t="shared" si="1"/>
        <v>0</v>
      </c>
      <c r="H7" s="240">
        <f t="shared" si="1"/>
        <v>497951803</v>
      </c>
      <c r="I7" s="240">
        <f t="shared" si="1"/>
        <v>-35679789</v>
      </c>
      <c r="J7" s="240">
        <f t="shared" si="1"/>
        <v>0</v>
      </c>
      <c r="K7" s="240">
        <f t="shared" si="1"/>
        <v>13977453</v>
      </c>
      <c r="L7" s="240">
        <f t="shared" si="1"/>
        <v>67706372</v>
      </c>
      <c r="M7" s="240">
        <f t="shared" si="1"/>
        <v>342210827</v>
      </c>
      <c r="N7" s="240">
        <f t="shared" si="1"/>
        <v>206393122</v>
      </c>
      <c r="O7" s="241">
        <f t="shared" si="0"/>
        <v>1535446988</v>
      </c>
      <c r="P7" s="235"/>
    </row>
    <row r="8" spans="1:16" ht="24">
      <c r="A8" s="236"/>
      <c r="B8" s="237"/>
      <c r="C8" s="243" t="s">
        <v>341</v>
      </c>
      <c r="D8" s="232">
        <v>146</v>
      </c>
      <c r="E8" s="240"/>
      <c r="F8" s="240"/>
      <c r="G8" s="240"/>
      <c r="H8" s="240"/>
      <c r="I8" s="240">
        <v>-3501804</v>
      </c>
      <c r="J8" s="240"/>
      <c r="K8" s="240"/>
      <c r="L8" s="240"/>
      <c r="M8" s="240"/>
      <c r="N8" s="240"/>
      <c r="O8" s="241">
        <f t="shared" si="0"/>
        <v>-3501804</v>
      </c>
      <c r="P8" s="235"/>
    </row>
    <row r="9" spans="1:16" ht="36">
      <c r="A9" s="236"/>
      <c r="B9" s="237"/>
      <c r="C9" s="243" t="s">
        <v>342</v>
      </c>
      <c r="D9" s="239">
        <v>147</v>
      </c>
      <c r="E9" s="240"/>
      <c r="F9" s="240"/>
      <c r="G9" s="240"/>
      <c r="H9" s="240"/>
      <c r="I9" s="240">
        <v>-3300857</v>
      </c>
      <c r="J9" s="240"/>
      <c r="K9" s="240"/>
      <c r="L9" s="240"/>
      <c r="M9" s="240"/>
      <c r="N9" s="240"/>
      <c r="O9" s="241">
        <f t="shared" si="0"/>
        <v>-3300857</v>
      </c>
      <c r="P9" s="235"/>
    </row>
    <row r="10" spans="1:16" ht="36">
      <c r="A10" s="236"/>
      <c r="B10" s="237"/>
      <c r="C10" s="243" t="s">
        <v>343</v>
      </c>
      <c r="D10" s="232">
        <v>148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1">
        <f t="shared" si="0"/>
        <v>0</v>
      </c>
      <c r="P10" s="235"/>
    </row>
    <row r="11" spans="1:16" ht="24">
      <c r="A11" s="236"/>
      <c r="B11" s="237"/>
      <c r="C11" s="243" t="s">
        <v>344</v>
      </c>
      <c r="D11" s="239">
        <v>149</v>
      </c>
      <c r="E11" s="240"/>
      <c r="F11" s="240"/>
      <c r="G11" s="240"/>
      <c r="H11" s="240">
        <v>-2720656</v>
      </c>
      <c r="I11" s="240"/>
      <c r="J11" s="240"/>
      <c r="K11" s="240"/>
      <c r="L11" s="240"/>
      <c r="M11" s="240"/>
      <c r="N11" s="240"/>
      <c r="O11" s="241">
        <f t="shared" si="0"/>
        <v>-2720656</v>
      </c>
      <c r="P11" s="235"/>
    </row>
    <row r="12" spans="1:16" ht="24">
      <c r="A12" s="236"/>
      <c r="B12" s="237"/>
      <c r="C12" s="242" t="s">
        <v>345</v>
      </c>
      <c r="D12" s="232">
        <v>150</v>
      </c>
      <c r="E12" s="240">
        <f>SUM(E8:E11)</f>
        <v>0</v>
      </c>
      <c r="F12" s="240">
        <f aca="true" t="shared" si="2" ref="F12:N12">SUM(F8:F11)</f>
        <v>0</v>
      </c>
      <c r="G12" s="240">
        <f t="shared" si="2"/>
        <v>0</v>
      </c>
      <c r="H12" s="240">
        <f t="shared" si="2"/>
        <v>-2720656</v>
      </c>
      <c r="I12" s="240">
        <f t="shared" si="2"/>
        <v>-6802661</v>
      </c>
      <c r="J12" s="240">
        <f t="shared" si="2"/>
        <v>0</v>
      </c>
      <c r="K12" s="240">
        <f t="shared" si="2"/>
        <v>0</v>
      </c>
      <c r="L12" s="240">
        <f t="shared" si="2"/>
        <v>0</v>
      </c>
      <c r="M12" s="240">
        <f t="shared" si="2"/>
        <v>0</v>
      </c>
      <c r="N12" s="240">
        <f t="shared" si="2"/>
        <v>0</v>
      </c>
      <c r="O12" s="241">
        <f t="shared" si="0"/>
        <v>-9523317</v>
      </c>
      <c r="P12" s="235"/>
    </row>
    <row r="13" spans="1:16" ht="19.5" customHeight="1">
      <c r="A13" s="236"/>
      <c r="B13" s="237"/>
      <c r="C13" s="243" t="s">
        <v>346</v>
      </c>
      <c r="D13" s="239">
        <v>151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>
        <v>26145252</v>
      </c>
      <c r="O13" s="241">
        <f t="shared" si="0"/>
        <v>26145252</v>
      </c>
      <c r="P13" s="235"/>
    </row>
    <row r="14" spans="1:16" ht="24">
      <c r="A14" s="236"/>
      <c r="B14" s="237"/>
      <c r="C14" s="242" t="s">
        <v>347</v>
      </c>
      <c r="D14" s="232">
        <v>152</v>
      </c>
      <c r="E14" s="240">
        <f>SUM(E12:E13)</f>
        <v>0</v>
      </c>
      <c r="F14" s="240">
        <f aca="true" t="shared" si="3" ref="F14:N14">SUM(F12:F13)</f>
        <v>0</v>
      </c>
      <c r="G14" s="240">
        <f t="shared" si="3"/>
        <v>0</v>
      </c>
      <c r="H14" s="240">
        <f t="shared" si="3"/>
        <v>-2720656</v>
      </c>
      <c r="I14" s="240">
        <f t="shared" si="3"/>
        <v>-6802661</v>
      </c>
      <c r="J14" s="240">
        <f t="shared" si="3"/>
        <v>0</v>
      </c>
      <c r="K14" s="240">
        <f t="shared" si="3"/>
        <v>0</v>
      </c>
      <c r="L14" s="240">
        <f t="shared" si="3"/>
        <v>0</v>
      </c>
      <c r="M14" s="240">
        <f t="shared" si="3"/>
        <v>0</v>
      </c>
      <c r="N14" s="240">
        <f t="shared" si="3"/>
        <v>26145252</v>
      </c>
      <c r="O14" s="241">
        <f t="shared" si="0"/>
        <v>16621935</v>
      </c>
      <c r="P14" s="235"/>
    </row>
    <row r="15" spans="1:16" ht="24">
      <c r="A15" s="236"/>
      <c r="B15" s="237"/>
      <c r="C15" s="243" t="s">
        <v>348</v>
      </c>
      <c r="D15" s="239">
        <v>153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1">
        <f t="shared" si="0"/>
        <v>0</v>
      </c>
      <c r="P15" s="235"/>
    </row>
    <row r="16" spans="1:16" ht="19.5" customHeight="1">
      <c r="A16" s="236"/>
      <c r="B16" s="237"/>
      <c r="C16" s="243" t="s">
        <v>349</v>
      </c>
      <c r="D16" s="232">
        <v>154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1">
        <f t="shared" si="0"/>
        <v>0</v>
      </c>
      <c r="P16" s="235"/>
    </row>
    <row r="17" spans="1:16" ht="19.5" customHeight="1">
      <c r="A17" s="236"/>
      <c r="B17" s="237"/>
      <c r="C17" s="243" t="s">
        <v>350</v>
      </c>
      <c r="D17" s="239">
        <v>155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1">
        <f t="shared" si="0"/>
        <v>0</v>
      </c>
      <c r="P17" s="235"/>
    </row>
    <row r="18" spans="1:16" s="139" customFormat="1" ht="19.5" customHeight="1">
      <c r="A18" s="244"/>
      <c r="B18" s="245"/>
      <c r="C18" s="246" t="s">
        <v>355</v>
      </c>
      <c r="D18" s="232">
        <v>156</v>
      </c>
      <c r="E18" s="247">
        <f>E7+E14+E15+E16+E17</f>
        <v>430637200</v>
      </c>
      <c r="F18" s="247">
        <f aca="true" t="shared" si="4" ref="F18:M18">F7+F14+F15+F16+F17</f>
        <v>12250000</v>
      </c>
      <c r="G18" s="247">
        <f t="shared" si="4"/>
        <v>0</v>
      </c>
      <c r="H18" s="247">
        <f t="shared" si="4"/>
        <v>495231147</v>
      </c>
      <c r="I18" s="247">
        <f t="shared" si="4"/>
        <v>-42482450</v>
      </c>
      <c r="J18" s="247">
        <f t="shared" si="4"/>
        <v>0</v>
      </c>
      <c r="K18" s="247">
        <f t="shared" si="4"/>
        <v>13977453</v>
      </c>
      <c r="L18" s="247">
        <f t="shared" si="4"/>
        <v>67706372</v>
      </c>
      <c r="M18" s="247">
        <f t="shared" si="4"/>
        <v>342210827</v>
      </c>
      <c r="N18" s="247">
        <f>N7+N14+N15+N16+N17</f>
        <v>232538374</v>
      </c>
      <c r="O18" s="241">
        <f t="shared" si="0"/>
        <v>1552068923</v>
      </c>
      <c r="P18" s="140"/>
    </row>
    <row r="19" spans="1:16" s="254" customFormat="1" ht="19.5" customHeight="1">
      <c r="A19" s="248"/>
      <c r="B19" s="249"/>
      <c r="C19" s="250"/>
      <c r="D19" s="251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252"/>
      <c r="P19" s="253"/>
    </row>
    <row r="20" spans="1:16" ht="19.5" customHeight="1">
      <c r="A20" s="236"/>
      <c r="B20" s="237"/>
      <c r="C20" s="242" t="s">
        <v>351</v>
      </c>
      <c r="D20" s="232">
        <v>157</v>
      </c>
      <c r="E20" s="240">
        <v>430637200</v>
      </c>
      <c r="F20" s="240">
        <v>12250000</v>
      </c>
      <c r="G20" s="240"/>
      <c r="H20" s="240">
        <v>209510191</v>
      </c>
      <c r="I20" s="240">
        <v>-107103682</v>
      </c>
      <c r="J20" s="240"/>
      <c r="K20" s="240">
        <v>10731893</v>
      </c>
      <c r="L20" s="240">
        <v>52289963</v>
      </c>
      <c r="M20" s="240">
        <v>342210827</v>
      </c>
      <c r="N20" s="240">
        <v>156344625</v>
      </c>
      <c r="O20" s="241">
        <f t="shared" si="0"/>
        <v>1106871017</v>
      </c>
      <c r="P20" s="235"/>
    </row>
    <row r="21" spans="1:16" ht="24">
      <c r="A21" s="236"/>
      <c r="B21" s="237"/>
      <c r="C21" s="238" t="s">
        <v>338</v>
      </c>
      <c r="D21" s="239">
        <v>158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1">
        <f t="shared" si="0"/>
        <v>0</v>
      </c>
      <c r="P21" s="235"/>
    </row>
    <row r="22" spans="1:16" ht="19.5" customHeight="1">
      <c r="A22" s="236"/>
      <c r="B22" s="237"/>
      <c r="C22" s="238" t="s">
        <v>339</v>
      </c>
      <c r="D22" s="232">
        <v>159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1">
        <f t="shared" si="0"/>
        <v>0</v>
      </c>
      <c r="P22" s="235"/>
    </row>
    <row r="23" spans="1:16" ht="24">
      <c r="A23" s="236"/>
      <c r="B23" s="237"/>
      <c r="C23" s="242" t="s">
        <v>352</v>
      </c>
      <c r="D23" s="239">
        <v>160</v>
      </c>
      <c r="E23" s="240">
        <f>SUM(E20:E22)</f>
        <v>430637200</v>
      </c>
      <c r="F23" s="240">
        <f aca="true" t="shared" si="5" ref="F23:N23">SUM(F20:F22)</f>
        <v>12250000</v>
      </c>
      <c r="G23" s="240">
        <f t="shared" si="5"/>
        <v>0</v>
      </c>
      <c r="H23" s="240">
        <f t="shared" si="5"/>
        <v>209510191</v>
      </c>
      <c r="I23" s="240">
        <f t="shared" si="5"/>
        <v>-107103682</v>
      </c>
      <c r="J23" s="240">
        <f t="shared" si="5"/>
        <v>0</v>
      </c>
      <c r="K23" s="240">
        <f t="shared" si="5"/>
        <v>10731893</v>
      </c>
      <c r="L23" s="240">
        <f t="shared" si="5"/>
        <v>52289963</v>
      </c>
      <c r="M23" s="240">
        <f t="shared" si="5"/>
        <v>342210827</v>
      </c>
      <c r="N23" s="240">
        <f t="shared" si="5"/>
        <v>156344625</v>
      </c>
      <c r="O23" s="241">
        <f t="shared" si="0"/>
        <v>1106871017</v>
      </c>
      <c r="P23" s="235"/>
    </row>
    <row r="24" spans="1:16" ht="24">
      <c r="A24" s="236"/>
      <c r="B24" s="237"/>
      <c r="C24" s="243" t="s">
        <v>341</v>
      </c>
      <c r="D24" s="232">
        <v>161</v>
      </c>
      <c r="E24" s="240"/>
      <c r="F24" s="240"/>
      <c r="G24" s="240"/>
      <c r="H24" s="240"/>
      <c r="I24" s="240">
        <v>52388700</v>
      </c>
      <c r="J24" s="240"/>
      <c r="K24" s="240"/>
      <c r="L24" s="240"/>
      <c r="M24" s="240"/>
      <c r="N24" s="240"/>
      <c r="O24" s="241">
        <f t="shared" si="0"/>
        <v>52388700</v>
      </c>
      <c r="P24" s="235"/>
    </row>
    <row r="25" spans="1:16" ht="36">
      <c r="A25" s="236"/>
      <c r="B25" s="237"/>
      <c r="C25" s="243" t="s">
        <v>342</v>
      </c>
      <c r="D25" s="239">
        <v>162</v>
      </c>
      <c r="E25" s="240"/>
      <c r="F25" s="240"/>
      <c r="G25" s="240"/>
      <c r="H25" s="240"/>
      <c r="I25" s="240">
        <v>19035193</v>
      </c>
      <c r="J25" s="240"/>
      <c r="K25" s="240"/>
      <c r="L25" s="240"/>
      <c r="M25" s="240"/>
      <c r="N25" s="240"/>
      <c r="O25" s="241">
        <f t="shared" si="0"/>
        <v>19035193</v>
      </c>
      <c r="P25" s="235"/>
    </row>
    <row r="26" spans="1:16" ht="36">
      <c r="A26" s="236"/>
      <c r="B26" s="237"/>
      <c r="C26" s="243" t="s">
        <v>343</v>
      </c>
      <c r="D26" s="232">
        <v>163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1">
        <f t="shared" si="0"/>
        <v>0</v>
      </c>
      <c r="P26" s="235"/>
    </row>
    <row r="27" spans="1:16" ht="24">
      <c r="A27" s="236"/>
      <c r="B27" s="237"/>
      <c r="C27" s="243" t="s">
        <v>344</v>
      </c>
      <c r="D27" s="239">
        <v>164</v>
      </c>
      <c r="E27" s="240"/>
      <c r="F27" s="240"/>
      <c r="G27" s="240"/>
      <c r="H27" s="240">
        <v>288441612</v>
      </c>
      <c r="I27" s="240"/>
      <c r="J27" s="240"/>
      <c r="K27" s="240"/>
      <c r="L27" s="240"/>
      <c r="M27" s="240"/>
      <c r="N27" s="240"/>
      <c r="O27" s="241">
        <f t="shared" si="0"/>
        <v>288441612</v>
      </c>
      <c r="P27" s="235"/>
    </row>
    <row r="28" spans="1:16" ht="24">
      <c r="A28" s="236"/>
      <c r="B28" s="237"/>
      <c r="C28" s="242" t="s">
        <v>345</v>
      </c>
      <c r="D28" s="232">
        <v>165</v>
      </c>
      <c r="E28" s="240">
        <f>SUM(E24:E27)</f>
        <v>0</v>
      </c>
      <c r="F28" s="240">
        <f aca="true" t="shared" si="6" ref="F28:N28">SUM(F24:F27)</f>
        <v>0</v>
      </c>
      <c r="G28" s="240">
        <f t="shared" si="6"/>
        <v>0</v>
      </c>
      <c r="H28" s="240">
        <f t="shared" si="6"/>
        <v>288441612</v>
      </c>
      <c r="I28" s="240">
        <f t="shared" si="6"/>
        <v>71423893</v>
      </c>
      <c r="J28" s="240">
        <f t="shared" si="6"/>
        <v>0</v>
      </c>
      <c r="K28" s="240">
        <f t="shared" si="6"/>
        <v>0</v>
      </c>
      <c r="L28" s="240">
        <f t="shared" si="6"/>
        <v>0</v>
      </c>
      <c r="M28" s="240">
        <f t="shared" si="6"/>
        <v>0</v>
      </c>
      <c r="N28" s="240">
        <f t="shared" si="6"/>
        <v>0</v>
      </c>
      <c r="O28" s="241">
        <f t="shared" si="0"/>
        <v>359865505</v>
      </c>
      <c r="P28" s="235"/>
    </row>
    <row r="29" spans="1:16" ht="24">
      <c r="A29" s="236"/>
      <c r="B29" s="237"/>
      <c r="C29" s="243" t="s">
        <v>353</v>
      </c>
      <c r="D29" s="239">
        <v>166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>
        <v>69690466</v>
      </c>
      <c r="O29" s="241">
        <f t="shared" si="0"/>
        <v>69690466</v>
      </c>
      <c r="P29" s="235"/>
    </row>
    <row r="30" spans="1:16" ht="24">
      <c r="A30" s="236"/>
      <c r="B30" s="237"/>
      <c r="C30" s="242" t="s">
        <v>354</v>
      </c>
      <c r="D30" s="232">
        <v>167</v>
      </c>
      <c r="E30" s="240">
        <f>SUM(E28:E29)</f>
        <v>0</v>
      </c>
      <c r="F30" s="240">
        <f aca="true" t="shared" si="7" ref="F30:N30">SUM(F28:F29)</f>
        <v>0</v>
      </c>
      <c r="G30" s="240">
        <f t="shared" si="7"/>
        <v>0</v>
      </c>
      <c r="H30" s="240">
        <f t="shared" si="7"/>
        <v>288441612</v>
      </c>
      <c r="I30" s="240">
        <f t="shared" si="7"/>
        <v>71423893</v>
      </c>
      <c r="J30" s="240">
        <f t="shared" si="7"/>
        <v>0</v>
      </c>
      <c r="K30" s="240">
        <f t="shared" si="7"/>
        <v>0</v>
      </c>
      <c r="L30" s="240">
        <f t="shared" si="7"/>
        <v>0</v>
      </c>
      <c r="M30" s="240">
        <f t="shared" si="7"/>
        <v>0</v>
      </c>
      <c r="N30" s="240">
        <f t="shared" si="7"/>
        <v>69690466</v>
      </c>
      <c r="O30" s="241">
        <f t="shared" si="0"/>
        <v>429555971</v>
      </c>
      <c r="P30" s="235"/>
    </row>
    <row r="31" spans="1:16" ht="19.5" customHeight="1">
      <c r="A31" s="236"/>
      <c r="B31" s="237"/>
      <c r="C31" s="243" t="s">
        <v>348</v>
      </c>
      <c r="D31" s="239">
        <v>168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1">
        <f t="shared" si="0"/>
        <v>0</v>
      </c>
      <c r="P31" s="235"/>
    </row>
    <row r="32" spans="1:16" ht="19.5" customHeight="1">
      <c r="A32" s="236"/>
      <c r="B32" s="237"/>
      <c r="C32" s="243" t="s">
        <v>349</v>
      </c>
      <c r="D32" s="232">
        <v>169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>
        <v>-980000</v>
      </c>
      <c r="O32" s="241">
        <f t="shared" si="0"/>
        <v>-980000</v>
      </c>
      <c r="P32" s="235"/>
    </row>
    <row r="33" spans="1:16" ht="19.5" customHeight="1">
      <c r="A33" s="236"/>
      <c r="B33" s="237"/>
      <c r="C33" s="243" t="s">
        <v>350</v>
      </c>
      <c r="D33" s="239">
        <v>170</v>
      </c>
      <c r="E33" s="240"/>
      <c r="F33" s="240"/>
      <c r="G33" s="240"/>
      <c r="H33" s="240"/>
      <c r="I33" s="240"/>
      <c r="J33" s="240"/>
      <c r="K33" s="240">
        <v>3245560</v>
      </c>
      <c r="L33" s="240">
        <v>15416409</v>
      </c>
      <c r="M33" s="240"/>
      <c r="N33" s="240">
        <v>-18661969</v>
      </c>
      <c r="O33" s="241">
        <f t="shared" si="0"/>
        <v>0</v>
      </c>
      <c r="P33" s="235"/>
    </row>
    <row r="34" spans="1:16" s="139" customFormat="1" ht="19.5" customHeight="1">
      <c r="A34" s="255"/>
      <c r="B34" s="256"/>
      <c r="C34" s="257" t="s">
        <v>356</v>
      </c>
      <c r="D34" s="258">
        <v>171</v>
      </c>
      <c r="E34" s="259">
        <f>E23+E30+E31+E32+E33</f>
        <v>430637200</v>
      </c>
      <c r="F34" s="259">
        <f aca="true" t="shared" si="8" ref="F34:N34">F23+F30+F31+F32+F33</f>
        <v>12250000</v>
      </c>
      <c r="G34" s="259">
        <f t="shared" si="8"/>
        <v>0</v>
      </c>
      <c r="H34" s="259">
        <f t="shared" si="8"/>
        <v>497951803</v>
      </c>
      <c r="I34" s="259">
        <f t="shared" si="8"/>
        <v>-35679789</v>
      </c>
      <c r="J34" s="259">
        <f t="shared" si="8"/>
        <v>0</v>
      </c>
      <c r="K34" s="259">
        <f t="shared" si="8"/>
        <v>13977453</v>
      </c>
      <c r="L34" s="259">
        <f t="shared" si="8"/>
        <v>67706372</v>
      </c>
      <c r="M34" s="259">
        <f t="shared" si="8"/>
        <v>342210827</v>
      </c>
      <c r="N34" s="259">
        <f t="shared" si="8"/>
        <v>206393122</v>
      </c>
      <c r="O34" s="260">
        <f t="shared" si="0"/>
        <v>1535446988</v>
      </c>
      <c r="P34" s="140"/>
    </row>
    <row r="35" spans="1:4" ht="12" customHeight="1">
      <c r="A35" s="261"/>
      <c r="B35" s="262"/>
      <c r="C35" s="263"/>
      <c r="D35" s="263"/>
    </row>
    <row r="36" ht="12" customHeight="1"/>
    <row r="37" spans="4:9" ht="12" customHeight="1">
      <c r="D37" s="188"/>
      <c r="E37" s="422"/>
      <c r="F37" s="423"/>
      <c r="G37" s="141"/>
      <c r="H37" s="141"/>
      <c r="I37" s="141"/>
    </row>
    <row r="38" spans="3:12" ht="12" customHeight="1">
      <c r="C38" s="141"/>
      <c r="D38" s="141"/>
      <c r="E38" s="186"/>
      <c r="F38" s="187"/>
      <c r="I38" s="110"/>
      <c r="J38" s="110"/>
      <c r="K38" s="110"/>
      <c r="L38" s="110"/>
    </row>
    <row r="39" spans="8:12" ht="12" customHeight="1">
      <c r="H39"/>
      <c r="I39"/>
      <c r="J39"/>
      <c r="K39"/>
      <c r="L39"/>
    </row>
    <row r="40" spans="7:12" ht="12" customHeight="1">
      <c r="G40" s="184"/>
      <c r="H40"/>
      <c r="I40"/>
      <c r="J40"/>
      <c r="K40"/>
      <c r="L40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mergeCells count="4">
    <mergeCell ref="E37:F37"/>
    <mergeCell ref="M2:O2"/>
    <mergeCell ref="F1:J1"/>
    <mergeCell ref="E2:G2"/>
  </mergeCells>
  <printOptions/>
  <pageMargins left="0.75" right="0.75" top="0.18" bottom="0.19" header="0.17" footer="0.19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D3" sqref="D3:I3"/>
    </sheetView>
  </sheetViews>
  <sheetFormatPr defaultColWidth="9.140625" defaultRowHeight="12.75"/>
  <cols>
    <col min="1" max="16384" width="9.140625" style="190" customWidth="1"/>
  </cols>
  <sheetData>
    <row r="1" spans="1:10" ht="12">
      <c r="A1" s="189"/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.75">
      <c r="A2" s="427" t="s">
        <v>383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.75" customHeight="1">
      <c r="A4" s="428" t="s">
        <v>402</v>
      </c>
      <c r="B4" s="429"/>
      <c r="C4" s="429"/>
      <c r="D4" s="429"/>
      <c r="E4" s="429"/>
      <c r="F4" s="429"/>
      <c r="G4" s="429"/>
      <c r="H4" s="429"/>
      <c r="I4" s="429"/>
      <c r="J4" s="430"/>
    </row>
    <row r="5" spans="1:10" ht="12.75" customHeight="1">
      <c r="A5" s="431"/>
      <c r="B5" s="432"/>
      <c r="C5" s="432"/>
      <c r="D5" s="432"/>
      <c r="E5" s="432"/>
      <c r="F5" s="432"/>
      <c r="G5" s="432"/>
      <c r="H5" s="432"/>
      <c r="I5" s="432"/>
      <c r="J5" s="433"/>
    </row>
    <row r="6" spans="1:10" ht="12.75" customHeight="1">
      <c r="A6" s="431"/>
      <c r="B6" s="432"/>
      <c r="C6" s="432"/>
      <c r="D6" s="432"/>
      <c r="E6" s="432"/>
      <c r="F6" s="432"/>
      <c r="G6" s="432"/>
      <c r="H6" s="432"/>
      <c r="I6" s="432"/>
      <c r="J6" s="433"/>
    </row>
    <row r="7" spans="1:10" ht="12.75" customHeight="1">
      <c r="A7" s="431"/>
      <c r="B7" s="432"/>
      <c r="C7" s="432"/>
      <c r="D7" s="432"/>
      <c r="E7" s="432"/>
      <c r="F7" s="432"/>
      <c r="G7" s="432"/>
      <c r="H7" s="432"/>
      <c r="I7" s="432"/>
      <c r="J7" s="433"/>
    </row>
    <row r="8" spans="1:10" ht="12.75" customHeight="1">
      <c r="A8" s="431"/>
      <c r="B8" s="432"/>
      <c r="C8" s="432"/>
      <c r="D8" s="432"/>
      <c r="E8" s="432"/>
      <c r="F8" s="432"/>
      <c r="G8" s="432"/>
      <c r="H8" s="432"/>
      <c r="I8" s="432"/>
      <c r="J8" s="433"/>
    </row>
    <row r="9" spans="1:10" ht="12.75" customHeight="1">
      <c r="A9" s="431"/>
      <c r="B9" s="432"/>
      <c r="C9" s="432"/>
      <c r="D9" s="432"/>
      <c r="E9" s="432"/>
      <c r="F9" s="432"/>
      <c r="G9" s="432"/>
      <c r="H9" s="432"/>
      <c r="I9" s="432"/>
      <c r="J9" s="433"/>
    </row>
    <row r="10" spans="1:10" ht="12.75" customHeight="1">
      <c r="A10" s="431"/>
      <c r="B10" s="432"/>
      <c r="C10" s="432"/>
      <c r="D10" s="432"/>
      <c r="E10" s="432"/>
      <c r="F10" s="432"/>
      <c r="G10" s="432"/>
      <c r="H10" s="432"/>
      <c r="I10" s="432"/>
      <c r="J10" s="433"/>
    </row>
    <row r="11" spans="1:10" ht="12.75" customHeight="1">
      <c r="A11" s="431"/>
      <c r="B11" s="432"/>
      <c r="C11" s="432"/>
      <c r="D11" s="432"/>
      <c r="E11" s="432"/>
      <c r="F11" s="432"/>
      <c r="G11" s="432"/>
      <c r="H11" s="432"/>
      <c r="I11" s="432"/>
      <c r="J11" s="433"/>
    </row>
    <row r="12" spans="1:10" ht="12.75" customHeight="1">
      <c r="A12" s="431"/>
      <c r="B12" s="432"/>
      <c r="C12" s="432"/>
      <c r="D12" s="432"/>
      <c r="E12" s="432"/>
      <c r="F12" s="432"/>
      <c r="G12" s="432"/>
      <c r="H12" s="432"/>
      <c r="I12" s="432"/>
      <c r="J12" s="433"/>
    </row>
    <row r="13" spans="1:10" ht="12.75" customHeight="1">
      <c r="A13" s="431"/>
      <c r="B13" s="432"/>
      <c r="C13" s="432"/>
      <c r="D13" s="432"/>
      <c r="E13" s="432"/>
      <c r="F13" s="432"/>
      <c r="G13" s="432"/>
      <c r="H13" s="432"/>
      <c r="I13" s="432"/>
      <c r="J13" s="433"/>
    </row>
    <row r="14" spans="1:10" ht="12.75" customHeight="1">
      <c r="A14" s="431"/>
      <c r="B14" s="432"/>
      <c r="C14" s="432"/>
      <c r="D14" s="432"/>
      <c r="E14" s="432"/>
      <c r="F14" s="432"/>
      <c r="G14" s="432"/>
      <c r="H14" s="432"/>
      <c r="I14" s="432"/>
      <c r="J14" s="433"/>
    </row>
    <row r="15" spans="1:10" ht="12.75" customHeight="1">
      <c r="A15" s="431"/>
      <c r="B15" s="432"/>
      <c r="C15" s="432"/>
      <c r="D15" s="432"/>
      <c r="E15" s="432"/>
      <c r="F15" s="432"/>
      <c r="G15" s="432"/>
      <c r="H15" s="432"/>
      <c r="I15" s="432"/>
      <c r="J15" s="433"/>
    </row>
    <row r="16" spans="1:10" ht="12.75" customHeight="1">
      <c r="A16" s="431"/>
      <c r="B16" s="432"/>
      <c r="C16" s="432"/>
      <c r="D16" s="432"/>
      <c r="E16" s="432"/>
      <c r="F16" s="432"/>
      <c r="G16" s="432"/>
      <c r="H16" s="432"/>
      <c r="I16" s="432"/>
      <c r="J16" s="433"/>
    </row>
    <row r="17" spans="1:10" ht="12.75" customHeight="1">
      <c r="A17" s="431"/>
      <c r="B17" s="432"/>
      <c r="C17" s="432"/>
      <c r="D17" s="432"/>
      <c r="E17" s="432"/>
      <c r="F17" s="432"/>
      <c r="G17" s="432"/>
      <c r="H17" s="432"/>
      <c r="I17" s="432"/>
      <c r="J17" s="433"/>
    </row>
    <row r="18" spans="1:10" ht="12.75" customHeight="1">
      <c r="A18" s="431"/>
      <c r="B18" s="432"/>
      <c r="C18" s="432"/>
      <c r="D18" s="432"/>
      <c r="E18" s="432"/>
      <c r="F18" s="432"/>
      <c r="G18" s="432"/>
      <c r="H18" s="432"/>
      <c r="I18" s="432"/>
      <c r="J18" s="433"/>
    </row>
    <row r="19" spans="1:10" ht="12.75" customHeight="1">
      <c r="A19" s="431"/>
      <c r="B19" s="432"/>
      <c r="C19" s="432"/>
      <c r="D19" s="432"/>
      <c r="E19" s="432"/>
      <c r="F19" s="432"/>
      <c r="G19" s="432"/>
      <c r="H19" s="432"/>
      <c r="I19" s="432"/>
      <c r="J19" s="433"/>
    </row>
    <row r="20" spans="1:10" ht="12.75" customHeight="1">
      <c r="A20" s="434"/>
      <c r="B20" s="435"/>
      <c r="C20" s="435"/>
      <c r="D20" s="435"/>
      <c r="E20" s="435"/>
      <c r="F20" s="435"/>
      <c r="G20" s="435"/>
      <c r="H20" s="435"/>
      <c r="I20" s="435"/>
      <c r="J20" s="436"/>
    </row>
    <row r="21" spans="1:10" ht="12">
      <c r="A21" s="437"/>
      <c r="B21" s="437"/>
      <c r="C21" s="437"/>
      <c r="D21" s="437"/>
      <c r="E21" s="437"/>
      <c r="F21" s="437"/>
      <c r="G21" s="437"/>
      <c r="H21" s="437"/>
      <c r="I21" s="437"/>
      <c r="J21" s="437"/>
    </row>
    <row r="22" spans="1:10" ht="12">
      <c r="A22" s="191"/>
      <c r="B22" s="191"/>
      <c r="C22" s="191"/>
      <c r="D22" s="191"/>
      <c r="E22" s="191"/>
      <c r="F22" s="191"/>
      <c r="G22" s="191"/>
      <c r="H22" s="191"/>
      <c r="I22" s="191"/>
      <c r="J22" s="191"/>
    </row>
    <row r="23" spans="1:10" ht="12">
      <c r="A23" s="191"/>
      <c r="B23" s="191"/>
      <c r="C23" s="191"/>
      <c r="D23" s="191"/>
      <c r="E23" s="191"/>
      <c r="F23" s="191"/>
      <c r="G23" s="191"/>
      <c r="H23" s="191"/>
      <c r="I23" s="191"/>
      <c r="J23" s="191"/>
    </row>
    <row r="24" spans="1:10" ht="12">
      <c r="A24" s="191"/>
      <c r="B24" s="191"/>
      <c r="C24" s="191"/>
      <c r="D24" s="191"/>
      <c r="E24" s="191"/>
      <c r="F24" s="191"/>
      <c r="G24" s="191"/>
      <c r="H24" s="191"/>
      <c r="I24" s="191"/>
      <c r="J24" s="191"/>
    </row>
    <row r="25" spans="1:10" ht="12">
      <c r="A25" s="191"/>
      <c r="B25" s="191"/>
      <c r="C25" s="191"/>
      <c r="D25" s="191"/>
      <c r="E25" s="191"/>
      <c r="F25" s="191"/>
      <c r="G25" s="191"/>
      <c r="H25" s="191"/>
      <c r="I25" s="191"/>
      <c r="J25" s="191"/>
    </row>
    <row r="26" spans="1:10" ht="12">
      <c r="A26" s="191"/>
      <c r="B26" s="191"/>
      <c r="C26" s="191"/>
      <c r="D26" s="191"/>
      <c r="E26" s="191"/>
      <c r="F26" s="191"/>
      <c r="G26" s="191"/>
      <c r="H26" s="191"/>
      <c r="I26" s="191"/>
      <c r="J26" s="191"/>
    </row>
    <row r="27" spans="1:10" ht="12">
      <c r="A27" s="191"/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ht="12">
      <c r="A28" s="191"/>
      <c r="B28" s="191"/>
      <c r="C28" s="191"/>
      <c r="D28" s="191"/>
      <c r="E28" s="191"/>
      <c r="F28" s="191"/>
      <c r="G28" s="191"/>
      <c r="H28" s="191"/>
      <c r="I28" s="191"/>
      <c r="J28" s="191"/>
    </row>
    <row r="29" spans="1:10" ht="12">
      <c r="A29" s="191"/>
      <c r="B29" s="191"/>
      <c r="C29" s="191"/>
      <c r="D29" s="191"/>
      <c r="E29" s="191"/>
      <c r="F29" s="191"/>
      <c r="G29" s="191"/>
      <c r="H29" s="191"/>
      <c r="I29" s="191"/>
      <c r="J29" s="191"/>
    </row>
    <row r="30" spans="1:10" ht="12">
      <c r="A30" s="191"/>
      <c r="B30" s="191"/>
      <c r="C30" s="191"/>
      <c r="D30" s="191"/>
      <c r="E30" s="191"/>
      <c r="F30" s="191"/>
      <c r="G30" s="191"/>
      <c r="H30" s="191"/>
      <c r="I30" s="191"/>
      <c r="J30" s="191"/>
    </row>
    <row r="31" spans="1:10" ht="12">
      <c r="A31" s="191"/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0" ht="12">
      <c r="A32" s="191"/>
      <c r="B32" s="191"/>
      <c r="C32" s="191"/>
      <c r="D32" s="191"/>
      <c r="E32" s="191"/>
      <c r="F32" s="191"/>
      <c r="G32" s="191"/>
      <c r="H32" s="191"/>
      <c r="I32" s="191"/>
      <c r="J32" s="191"/>
    </row>
    <row r="33" spans="1:10" ht="12">
      <c r="A33" s="191"/>
      <c r="B33" s="191"/>
      <c r="C33" s="191"/>
      <c r="D33" s="191"/>
      <c r="E33" s="191"/>
      <c r="F33" s="191"/>
      <c r="G33" s="191"/>
      <c r="H33" s="191"/>
      <c r="I33" s="191"/>
      <c r="J33" s="191"/>
    </row>
    <row r="34" spans="1:10" ht="12">
      <c r="A34" s="191"/>
      <c r="B34" s="191"/>
      <c r="C34" s="191"/>
      <c r="D34" s="191"/>
      <c r="E34" s="191"/>
      <c r="F34" s="191"/>
      <c r="G34" s="191"/>
      <c r="H34" s="191"/>
      <c r="I34" s="191"/>
      <c r="J34" s="191"/>
    </row>
    <row r="35" spans="1:10" ht="12">
      <c r="A35" s="191"/>
      <c r="B35" s="191"/>
      <c r="C35" s="191"/>
      <c r="D35" s="191"/>
      <c r="E35" s="191"/>
      <c r="F35" s="191"/>
      <c r="G35" s="191"/>
      <c r="H35" s="191"/>
      <c r="I35" s="191"/>
      <c r="J35" s="191"/>
    </row>
    <row r="36" spans="1:10" ht="12">
      <c r="A36" s="191"/>
      <c r="B36" s="191"/>
      <c r="C36" s="191"/>
      <c r="D36" s="191"/>
      <c r="E36" s="191"/>
      <c r="F36" s="191"/>
      <c r="G36" s="191"/>
      <c r="H36" s="191"/>
      <c r="I36" s="192"/>
      <c r="J36" s="191"/>
    </row>
    <row r="37" spans="1:10" ht="12">
      <c r="A37" s="191"/>
      <c r="B37" s="191"/>
      <c r="C37" s="191"/>
      <c r="D37" s="191"/>
      <c r="E37" s="191"/>
      <c r="F37" s="191"/>
      <c r="G37" s="191"/>
      <c r="H37" s="191"/>
      <c r="I37" s="191"/>
      <c r="J37" s="191"/>
    </row>
    <row r="38" spans="1:10" ht="12">
      <c r="A38" s="191"/>
      <c r="B38" s="191"/>
      <c r="C38" s="191"/>
      <c r="D38" s="191"/>
      <c r="E38" s="191"/>
      <c r="F38" s="191"/>
      <c r="G38" s="191"/>
      <c r="H38" s="191"/>
      <c r="I38" s="191"/>
      <c r="J38" s="191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 Bešlić</dc:creator>
  <cp:keywords/>
  <dc:description/>
  <cp:lastModifiedBy>Nevena Babić</cp:lastModifiedBy>
  <cp:lastPrinted>2010-07-27T07:43:30Z</cp:lastPrinted>
  <dcterms:created xsi:type="dcterms:W3CDTF">2008-02-13T08:43:34Z</dcterms:created>
  <dcterms:modified xsi:type="dcterms:W3CDTF">2010-07-27T07:46:45Z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