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19\10 MJESEČNE KONSOLIDACIJE\09 2019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 activeTab="6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23" l="1"/>
  <c r="M8" i="23" s="1"/>
  <c r="K9" i="23"/>
  <c r="M9" i="23"/>
  <c r="E10" i="23"/>
  <c r="F10" i="23"/>
  <c r="G10" i="23"/>
  <c r="H10" i="23"/>
  <c r="K10" i="23" s="1"/>
  <c r="M10" i="23" s="1"/>
  <c r="I10" i="23"/>
  <c r="J10" i="23"/>
  <c r="L10" i="23"/>
  <c r="F11" i="23"/>
  <c r="G11" i="23"/>
  <c r="J11" i="23"/>
  <c r="K12" i="23"/>
  <c r="M12" i="23"/>
  <c r="E13" i="23"/>
  <c r="E11" i="23" s="1"/>
  <c r="F13" i="23"/>
  <c r="G13" i="23"/>
  <c r="K13" i="23" s="1"/>
  <c r="M13" i="23" s="1"/>
  <c r="H13" i="23"/>
  <c r="H11" i="23" s="1"/>
  <c r="H23" i="23" s="1"/>
  <c r="I13" i="23"/>
  <c r="I11" i="23" s="1"/>
  <c r="I23" i="23" s="1"/>
  <c r="J13" i="23"/>
  <c r="L13" i="23"/>
  <c r="L11" i="23" s="1"/>
  <c r="L23" i="23" s="1"/>
  <c r="K14" i="23"/>
  <c r="M14" i="23"/>
  <c r="K15" i="23"/>
  <c r="M15" i="23" s="1"/>
  <c r="K16" i="23"/>
  <c r="M16" i="23"/>
  <c r="K17" i="23"/>
  <c r="M17" i="23" s="1"/>
  <c r="E18" i="23"/>
  <c r="F18" i="23"/>
  <c r="G18" i="23"/>
  <c r="G23" i="23" s="1"/>
  <c r="H18" i="23"/>
  <c r="I18" i="23"/>
  <c r="J18" i="23"/>
  <c r="K18" i="23"/>
  <c r="M18" i="23" s="1"/>
  <c r="L18" i="23"/>
  <c r="K19" i="23"/>
  <c r="M19" i="23"/>
  <c r="K20" i="23"/>
  <c r="M20" i="23"/>
  <c r="K21" i="23"/>
  <c r="M21" i="23"/>
  <c r="K22" i="23"/>
  <c r="M22" i="23"/>
  <c r="F23" i="23"/>
  <c r="J23" i="23"/>
  <c r="K24" i="23"/>
  <c r="M24" i="23" s="1"/>
  <c r="K25" i="23"/>
  <c r="M25" i="23"/>
  <c r="K26" i="23"/>
  <c r="M26" i="23" s="1"/>
  <c r="E27" i="23"/>
  <c r="F27" i="23"/>
  <c r="G27" i="23"/>
  <c r="K27" i="23" s="1"/>
  <c r="M27" i="23" s="1"/>
  <c r="H27" i="23"/>
  <c r="I27" i="23"/>
  <c r="J27" i="23"/>
  <c r="L27" i="23"/>
  <c r="E28" i="23"/>
  <c r="F28" i="23"/>
  <c r="I28" i="23"/>
  <c r="J28" i="23"/>
  <c r="K29" i="23"/>
  <c r="M29" i="23" s="1"/>
  <c r="E30" i="23"/>
  <c r="F30" i="23"/>
  <c r="G30" i="23"/>
  <c r="G28" i="23" s="1"/>
  <c r="G40" i="23" s="1"/>
  <c r="H30" i="23"/>
  <c r="H28" i="23" s="1"/>
  <c r="H40" i="23" s="1"/>
  <c r="I30" i="23"/>
  <c r="J30" i="23"/>
  <c r="K30" i="23"/>
  <c r="M30" i="23" s="1"/>
  <c r="L30" i="23"/>
  <c r="L28" i="23" s="1"/>
  <c r="L40" i="23" s="1"/>
  <c r="K31" i="23"/>
  <c r="M31" i="23"/>
  <c r="K32" i="23"/>
  <c r="M32" i="23" s="1"/>
  <c r="K33" i="23"/>
  <c r="M33" i="23"/>
  <c r="K34" i="23"/>
  <c r="M34" i="23" s="1"/>
  <c r="E35" i="23"/>
  <c r="K35" i="23" s="1"/>
  <c r="M35" i="23" s="1"/>
  <c r="F35" i="23"/>
  <c r="F40" i="23" s="1"/>
  <c r="G35" i="23"/>
  <c r="H35" i="23"/>
  <c r="I35" i="23"/>
  <c r="J35" i="23"/>
  <c r="J40" i="23" s="1"/>
  <c r="L35" i="23"/>
  <c r="K36" i="23"/>
  <c r="M36" i="23" s="1"/>
  <c r="K37" i="23"/>
  <c r="M37" i="23"/>
  <c r="K38" i="23"/>
  <c r="M38" i="23" s="1"/>
  <c r="K39" i="23"/>
  <c r="M39" i="23"/>
  <c r="E40" i="23"/>
  <c r="K40" i="23" s="1"/>
  <c r="M40" i="23" s="1"/>
  <c r="I40" i="23"/>
  <c r="E23" i="23" l="1"/>
  <c r="K23" i="23" s="1"/>
  <c r="M23" i="23" s="1"/>
  <c r="K11" i="23"/>
  <c r="M11" i="23" s="1"/>
  <c r="K28" i="23"/>
  <c r="M28" i="23" s="1"/>
  <c r="H41" i="21"/>
  <c r="G41" i="21"/>
  <c r="E41" i="21"/>
  <c r="D41" i="21"/>
  <c r="H41" i="24" l="1"/>
  <c r="G41" i="24"/>
  <c r="E41" i="24"/>
  <c r="D41" i="24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K7" i="23"/>
  <c r="M7" i="23" s="1"/>
  <c r="D44" i="21" l="1"/>
  <c r="D31" i="21"/>
  <c r="D24" i="21"/>
  <c r="D53" i="20"/>
  <c r="D76" i="20"/>
  <c r="D124" i="20" s="1"/>
  <c r="D21" i="20"/>
  <c r="D15" i="20" s="1"/>
  <c r="D73" i="20" s="1"/>
  <c r="D72" i="21"/>
  <c r="I6" i="22"/>
  <c r="I58" i="22" s="1"/>
  <c r="I60" i="22" s="1"/>
  <c r="D73" i="21" l="1"/>
  <c r="D65" i="21"/>
  <c r="D69" i="21" s="1"/>
  <c r="D83" i="21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I32" i="24" s="1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H72" i="24" s="1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F63" i="20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61" i="21" l="1"/>
  <c r="I28" i="21"/>
  <c r="I8" i="20"/>
  <c r="I74" i="21"/>
  <c r="I66" i="21"/>
  <c r="I49" i="21"/>
  <c r="I35" i="21"/>
  <c r="I32" i="21"/>
  <c r="H31" i="21"/>
  <c r="I13" i="21"/>
  <c r="I45" i="24"/>
  <c r="F61" i="24"/>
  <c r="F49" i="24"/>
  <c r="F38" i="24"/>
  <c r="F35" i="24"/>
  <c r="F32" i="24"/>
  <c r="H6" i="22"/>
  <c r="H58" i="22" s="1"/>
  <c r="H60" i="22" s="1"/>
  <c r="H62" i="22" s="1"/>
  <c r="I74" i="24"/>
  <c r="I66" i="24"/>
  <c r="I53" i="24"/>
  <c r="I105" i="20"/>
  <c r="I92" i="20"/>
  <c r="I25" i="20"/>
  <c r="F66" i="24"/>
  <c r="I77" i="20"/>
  <c r="E24" i="21"/>
  <c r="I108" i="20"/>
  <c r="I28" i="24"/>
  <c r="I7" i="21"/>
  <c r="I25" i="21"/>
  <c r="I11" i="20"/>
  <c r="G21" i="20"/>
  <c r="G15" i="20" s="1"/>
  <c r="H24" i="21"/>
  <c r="H21" i="20"/>
  <c r="H15" i="20" s="1"/>
  <c r="I58" i="20"/>
  <c r="I69" i="20"/>
  <c r="I81" i="20"/>
  <c r="I89" i="20"/>
  <c r="I38" i="21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I76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I7" i="24"/>
  <c r="I25" i="24"/>
  <c r="G72" i="24"/>
  <c r="I72" i="24" s="1"/>
  <c r="F7" i="24"/>
  <c r="D24" i="24"/>
  <c r="D44" i="24"/>
  <c r="G31" i="24"/>
  <c r="I31" i="24" s="1"/>
  <c r="I97" i="20"/>
  <c r="G62" i="20"/>
  <c r="I62" i="20" s="1"/>
  <c r="F62" i="20"/>
  <c r="H65" i="21" l="1"/>
  <c r="H69" i="21" s="1"/>
  <c r="H83" i="21" s="1"/>
  <c r="I31" i="21"/>
  <c r="H73" i="20"/>
  <c r="I53" i="20"/>
  <c r="H65" i="24"/>
  <c r="H69" i="24" s="1"/>
  <c r="H83" i="24" s="1"/>
  <c r="I44" i="24"/>
  <c r="F44" i="24"/>
  <c r="E65" i="24"/>
  <c r="E69" i="24" s="1"/>
  <c r="E83" i="24" s="1"/>
  <c r="G124" i="20"/>
  <c r="I124" i="20" s="1"/>
  <c r="E65" i="21"/>
  <c r="E69" i="21" s="1"/>
  <c r="E83" i="21" s="1"/>
  <c r="I15" i="20"/>
  <c r="I21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l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<sst xmlns="http://schemas.openxmlformats.org/spreadsheetml/2006/main" count="553" uniqueCount="424">
  <si>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</si>
  <si>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</si>
  <si>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</si>
  <si>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</si>
  <si>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</si>
  <si>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</si>
  <si>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</si>
  <si>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</si>
  <si>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</si>
  <si>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</si>
  <si>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</si>
  <si>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</si>
  <si>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</si>
  <si>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</si>
  <si>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</si>
  <si>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</si>
  <si>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</si>
  <si>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</si>
  <si>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</si>
  <si>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</si>
  <si>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</si>
  <si>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</si>
  <si>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</si>
  <si>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</si>
  <si>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</si>
  <si>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</si>
  <si>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</si>
  <si>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</si>
  <si>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</si>
  <si>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</si>
  <si>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</si>
  <si>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</si>
  <si>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</si>
  <si>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</si>
  <si>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</si>
  <si>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</si>
  <si>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</si>
  <si>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</si>
  <si>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</si>
  <si>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</si>
  <si>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</si>
  <si>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</si>
  <si>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</si>
  <si>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</si>
  <si>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</si>
  <si>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</si>
  <si>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</si>
  <si>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</si>
  <si>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</si>
  <si>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</si>
  <si>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</si>
  <si>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</si>
  <si>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</si>
  <si>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</si>
  <si>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</si>
  <si>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</si>
  <si>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</si>
  <si>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</si>
  <si>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</si>
  <si>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</si>
  <si>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</si>
  <si>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</si>
  <si>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</si>
  <si>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</si>
  <si>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</si>
  <si>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</si>
  <si>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</si>
  <si>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</si>
  <si>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</si>
  <si>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</si>
  <si>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</si>
  <si>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</si>
  <si>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</si>
  <si>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</si>
  <si>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</si>
  <si>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</si>
  <si>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</si>
  <si>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</si>
  <si>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</si>
  <si>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</si>
  <si>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</si>
  <si>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</si>
  <si>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</si>
  <si>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</si>
  <si>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</si>
  <si>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</si>
  <si>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</si>
  <si>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</si>
  <si>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</si>
  <si>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</si>
  <si>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</si>
  <si>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</si>
  <si>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</si>
  <si>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</si>
  <si>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</si>
  <si>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</si>
  <si>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</si>
  <si>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</si>
  <si>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</si>
  <si>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</si>
  <si>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</si>
  <si>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</si>
  <si>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</si>
  <si>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</si>
  <si>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</si>
  <si>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</si>
  <si>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</si>
  <si>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</si>
  <si>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</si>
  <si>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</si>
  <si>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</si>
  <si>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</si>
  <si>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</si>
  <si>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</si>
  <si>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</si>
  <si>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</si>
  <si>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</si>
  <si>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</si>
  <si>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</si>
  <si>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</si>
  <si>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</si>
  <si>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</si>
  <si>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</si>
  <si>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</si>
  <si>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</si>
  <si>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</si>
  <si>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</si>
  <si>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</si>
  <si>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</si>
  <si>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</si>
  <si>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</si>
  <si>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</si>
  <si>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</si>
  <si>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</si>
  <si>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</si>
  <si>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</si>
  <si>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</si>
  <si>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</si>
  <si>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</si>
  <si>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</si>
  <si>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</si>
  <si>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</si>
  <si>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</si>
  <si>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</si>
  <si>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</si>
  <si>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</si>
  <si>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</si>
  <si>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</si>
  <si>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</si>
  <si>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</si>
  <si>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</si>
  <si>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</si>
  <si>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</si>
  <si>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</si>
  <si>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</si>
  <si>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</si>
  <si>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</si>
  <si>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</si>
  <si>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</si>
  <si>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</si>
  <si>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</si>
  <si>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</si>
  <si>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</si>
  <si>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</si>
  <si>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</si>
  <si>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</si>
  <si>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</si>
  <si>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</si>
  <si>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</si>
  <si>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</si>
  <si>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</si>
  <si>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</si>
  <si>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</si>
  <si>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</si>
  <si>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</si>
  <si>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</si>
  <si>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</si>
  <si>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</si>
  <si>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</si>
  <si>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</si>
  <si>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</si>
  <si>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</si>
  <si>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</si>
  <si>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</si>
  <si>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</si>
  <si>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</si>
  <si>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</si>
  <si>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</si>
  <si>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</si>
  <si>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</si>
  <si>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</si>
  <si>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</si>
  <si>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</si>
  <si>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</si>
  <si>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</si>
  <si>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</si>
  <si>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</si>
  <si>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</si>
  <si>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</si>
  <si>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</si>
  <si>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</si>
  <si>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</si>
  <si>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</si>
  <si>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</si>
  <si>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</si>
  <si>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</si>
  <si>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</si>
  <si>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</si>
  <si>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</si>
  <si>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</si>
  <si>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</si>
  <si>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</si>
  <si>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</si>
  <si>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</si>
  <si>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</si>
  <si>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</si>
  <si>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</si>
  <si>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</si>
  <si>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</si>
  <si>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</si>
  <si>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</si>
  <si>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</si>
  <si>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</si>
  <si>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</si>
  <si>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</si>
  <si>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</si>
  <si>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</si>
  <si>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</si>
  <si>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</si>
  <si>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</si>
  <si>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</si>
  <si>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</si>
  <si>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</si>
  <si>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</si>
  <si>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</si>
  <si>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</si>
  <si>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</si>
  <si>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</si>
  <si>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</si>
  <si>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</si>
  <si>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</si>
  <si>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</si>
  <si>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</si>
  <si>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</si>
  <si>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</si>
  <si>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</si>
  <si>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</si>
  <si>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</si>
  <si>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</si>
  <si>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</si>
  <si>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</si>
  <si>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</si>
  <si>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</si>
  <si>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</si>
  <si>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</si>
  <si>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</si>
  <si>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</si>
  <si>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</si>
  <si>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</si>
  <si>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</si>
  <si>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</si>
  <si>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</si>
  <si>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</si>
  <si>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</si>
  <si>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</si>
  <si>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</si>
  <si>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</si>
  <si>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</si>
  <si>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</si>
  <si>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</si>
  <si>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</si>
  <si>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</si>
  <si>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</si>
  <si>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</si>
  <si>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</si>
  <si>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</si>
  <si>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</si>
  <si>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</si>
  <si>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</si>
  <si>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</si>
  <si>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</si>
  <si>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</si>
  <si>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</si>
  <si>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</si>
  <si>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</si>
  <si>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</si>
  <si>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</si>
  <si>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</si>
  <si>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</si>
  <si>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</si>
  <si>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</si>
  <si>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</si>
  <si>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</si>
  <si>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</si>
  <si>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</si>
  <si>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</si>
  <si>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</si>
  <si>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</si>
  <si>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</si>
  <si>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</si>
  <si>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</si>
  <si>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</si>
  <si>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</si>
  <si>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</si>
  <si>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</si>
  <si>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</si>
  <si>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</si>
  <si>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</si>
  <si>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</si>
  <si>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</si>
  <si>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</si>
  <si>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</si>
  <si>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</si>
  <si>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</si>
  <si>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</si>
  <si>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</si>
  <si>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</si>
  <si>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</si>
  <si>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</si>
  <si>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</si>
  <si>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</si>
  <si>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</si>
  <si>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</si>
  <si>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</si>
  <si>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</si>
  <si>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</si>
  <si>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</si>
  <si>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</si>
  <si>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</si>
  <si>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</si>
  <si>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</si>
  <si>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</si>
  <si>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</si>
  <si>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</si>
  <si>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</si>
  <si>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</si>
  <si>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</si>
  <si>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</si>
  <si>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</si>
  <si>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</si>
  <si>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</si>
  <si>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</si>
  <si>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</si>
  <si>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</si>
  <si>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</si>
  <si>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</si>
  <si>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</si>
  <si>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</si>
  <si>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</si>
  <si>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</si>
  <si>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</si>
  <si>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</si>
  <si>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</si>
  <si>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</si>
  <si>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</si>
  <si>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</si>
  <si>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</si>
  <si>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</si>
  <si>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</si>
  <si>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</si>
  <si>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</si>
  <si>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</si>
  <si>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</si>
  <si>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</si>
  <si>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</si>
  <si>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</si>
  <si>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</si>
  <si>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</si>
  <si>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</si>
  <si>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</si>
  <si>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</si>
  <si>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</si>
  <si>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</si>
  <si>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</si>
  <si>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</si>
  <si>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</si>
  <si>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</si>
  <si>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</si>
  <si>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</si>
  <si>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</si>
  <si>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</si>
  <si>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</si>
  <si>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</si>
  <si>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</si>
  <si>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HISTRIA CONSTRUCT d.o.o.</t>
  </si>
  <si>
    <t>02066378</t>
  </si>
  <si>
    <t>CORE 1 d.o.o.</t>
  </si>
  <si>
    <t>04570243</t>
  </si>
  <si>
    <t>AUTO MAKSIMIR VOZILA d.o.o.</t>
  </si>
  <si>
    <t>01804812</t>
  </si>
  <si>
    <t>AK POLICA d.o.o.</t>
  </si>
  <si>
    <t>02258960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</si>
  <si>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</si>
  <si>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</si>
  <si>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</si>
  <si>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</si>
  <si>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</si>
  <si>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</si>
  <si>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</si>
  <si>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</si>
  <si>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</si>
  <si>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</si>
  <si>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</si>
  <si>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</si>
  <si>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</si>
  <si>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</si>
  <si>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</si>
  <si>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</si>
  <si>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</si>
  <si>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</si>
  <si>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</si>
  <si>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</si>
  <si>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</si>
  <si>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</si>
  <si>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</si>
  <si>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</si>
  <si>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Maja Weber</t>
  </si>
  <si>
    <t>01/633 2202</t>
  </si>
  <si>
    <t>maja.weber@crosig.hr</t>
  </si>
  <si>
    <t>Stanje na dan: 30.09.2019.</t>
  </si>
  <si>
    <t>U razdoblju: 1.1.2019. - 30.09.2019.</t>
  </si>
  <si>
    <t>U razdoblju: 1.7.2019. - 30.09.2019.</t>
  </si>
  <si>
    <t>U razdoblju: 1.1.2019.-30.09.2019.</t>
  </si>
  <si>
    <r>
      <t xml:space="preserve">BILJEŠKE UZ FINANCIJSKE IZVJEŠTAJE - TFI
(sastavljaju se za tromjesečna izvještajna razdoblja)
Naziv izdavatelja: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1.1.2019. - 30.09.2019.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2018.godinu, radi razumijevanja informacija objavljenih u bilješkama uz financijske izvještaje sastavljene za treće tromjesećje, dostupan je na službenoj stranici društva: https://www.crosig.hr/hr/investitori/godisnja-izvjesca/, službenim stranicama Zagrebačke burze te u Službenom registru propisanih informacija HANFA-e.
Računovodstvene politike korištene u pripremi financijskih izvještaja za izvještajno razdoblje odgovaraju računovodstvenim politikama korištenim u pripremi revidiranih financijskih izvještaja za 2018. godinu, izuzev računovodstvene politike vezane za priznavanje najmova (MSFI 16).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</si>
</sst>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64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4" fillId="0" borderId="46" xfId="5" applyFont="1" applyFill="1" applyBorder="1" applyAlignment="1" applyProtection="1">
      <alignment horizontal="right" vertical="center"/>
      <protection locked="0"/>
    </xf>
    <xf numFmtId="0" fontId="4" fillId="0" borderId="0" xfId="5" applyFont="1" applyFill="1" applyBorder="1" applyAlignment="1" applyProtection="1">
      <alignment horizontal="right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7" borderId="49" xfId="5" quotePrefix="1" applyFont="1" applyFill="1" applyBorder="1" applyAlignment="1" applyProtection="1">
      <alignment horizontal="center" vertical="center"/>
      <protection locked="0"/>
    </xf>
    <xf numFmtId="0" fontId="4" fillId="7" borderId="51" xfId="5" quotePrefix="1" applyFont="1" applyFill="1" applyBorder="1" applyAlignment="1" applyProtection="1">
      <alignment horizontal="center" vertical="center"/>
      <protection locked="0"/>
    </xf>
    <xf numFmtId="3" fontId="4" fillId="7" borderId="51" xfId="5" applyNumberFormat="1" applyFont="1" applyFill="1" applyBorder="1" applyAlignment="1" applyProtection="1">
      <alignment horizontal="center" vertical="center"/>
      <protection locked="0"/>
    </xf>
    <xf numFmtId="4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0" fontId="27" fillId="4" borderId="0" xfId="5" applyFont="1" applyFill="1" applyBorder="1" applyAlignment="1">
      <alignment wrapText="1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opLeftCell="A46" zoomScale="80" zoomScaleNormal="80" workbookViewId="0">
      <selection activeCell="P14" sqref="P14"/>
    </sheetView>
  </sheetViews>
  <sheetFormatPr defaultColWidth="9.140625" defaultRowHeight="15" x14ac:dyDescent="0.25"/>
  <cols>
    <col min="1" max="1" width="9.140625" style="77"/>
    <col min="2" max="2" width="27.140625" style="77" customWidth="1"/>
    <col min="3" max="3" width="9.140625" style="77"/>
    <col min="4" max="4" width="24.140625" style="77" customWidth="1"/>
    <col min="5" max="8" width="9.140625" style="77"/>
    <col min="9" max="9" width="20" style="77" customWidth="1"/>
    <col min="10" max="10" width="11.28515625" style="77" customWidth="1"/>
    <col min="11" max="16384" width="9.140625" style="77"/>
  </cols>
  <sheetData>
    <row r="1" spans="1:10" ht="15.75" x14ac:dyDescent="0.25">
      <c r="A1" s="172" t="s">
        <v>326</v>
      </c>
      <c r="B1" s="173"/>
      <c r="C1" s="173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74" t="s">
        <v>343</v>
      </c>
      <c r="B2" s="175"/>
      <c r="C2" s="175"/>
      <c r="D2" s="175"/>
      <c r="E2" s="175"/>
      <c r="F2" s="175"/>
      <c r="G2" s="175"/>
      <c r="H2" s="175"/>
      <c r="I2" s="175"/>
      <c r="J2" s="176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77" t="s">
        <v>327</v>
      </c>
      <c r="B4" s="178"/>
      <c r="C4" s="178"/>
      <c r="D4" s="178"/>
      <c r="E4" s="179">
        <v>43466</v>
      </c>
      <c r="F4" s="180"/>
      <c r="G4" s="81" t="s">
        <v>328</v>
      </c>
      <c r="H4" s="179">
        <v>43738</v>
      </c>
      <c r="I4" s="180"/>
      <c r="J4" s="82"/>
    </row>
    <row r="5" spans="1:10" s="83" customFormat="1" ht="10.15" customHeight="1" x14ac:dyDescent="0.25">
      <c r="A5" s="181"/>
      <c r="B5" s="182"/>
      <c r="C5" s="182"/>
      <c r="D5" s="182"/>
      <c r="E5" s="182"/>
      <c r="F5" s="182"/>
      <c r="G5" s="182"/>
      <c r="H5" s="182"/>
      <c r="I5" s="182"/>
      <c r="J5" s="183"/>
    </row>
    <row r="6" spans="1:10" ht="20.45" customHeight="1" x14ac:dyDescent="0.2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3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85" t="s">
        <v>352</v>
      </c>
      <c r="B10" s="186"/>
      <c r="C10" s="186"/>
      <c r="D10" s="186"/>
      <c r="E10" s="186"/>
      <c r="F10" s="186"/>
      <c r="G10" s="186"/>
      <c r="H10" s="186"/>
      <c r="I10" s="186"/>
      <c r="J10" s="94"/>
    </row>
    <row r="11" spans="1:10" ht="24.6" customHeight="1" x14ac:dyDescent="0.25">
      <c r="A11" s="159" t="s">
        <v>329</v>
      </c>
      <c r="B11" s="187"/>
      <c r="C11" s="166" t="s">
        <v>370</v>
      </c>
      <c r="D11" s="167"/>
      <c r="E11" s="95"/>
      <c r="F11" s="131" t="s">
        <v>353</v>
      </c>
      <c r="G11" s="170"/>
      <c r="H11" s="147" t="s">
        <v>371</v>
      </c>
      <c r="I11" s="148"/>
      <c r="J11" s="96"/>
    </row>
    <row r="12" spans="1:10" ht="14.45" customHeight="1" x14ac:dyDescent="0.25">
      <c r="A12" s="97"/>
      <c r="B12" s="98"/>
      <c r="C12" s="98"/>
      <c r="D12" s="98"/>
      <c r="E12" s="165"/>
      <c r="F12" s="165"/>
      <c r="G12" s="165"/>
      <c r="H12" s="165"/>
      <c r="I12" s="99"/>
      <c r="J12" s="96"/>
    </row>
    <row r="13" spans="1:10" ht="21" customHeight="1" x14ac:dyDescent="0.25">
      <c r="A13" s="130" t="s">
        <v>344</v>
      </c>
      <c r="B13" s="170"/>
      <c r="C13" s="166" t="s">
        <v>372</v>
      </c>
      <c r="D13" s="167"/>
      <c r="E13" s="184"/>
      <c r="F13" s="165"/>
      <c r="G13" s="165"/>
      <c r="H13" s="165"/>
      <c r="I13" s="99"/>
      <c r="J13" s="96"/>
    </row>
    <row r="14" spans="1:10" ht="10.9" customHeight="1" x14ac:dyDescent="0.25">
      <c r="A14" s="95"/>
      <c r="B14" s="99"/>
      <c r="C14" s="98"/>
      <c r="D14" s="98"/>
      <c r="E14" s="137"/>
      <c r="F14" s="137"/>
      <c r="G14" s="137"/>
      <c r="H14" s="137"/>
      <c r="I14" s="98"/>
      <c r="J14" s="100"/>
    </row>
    <row r="15" spans="1:10" ht="22.9" customHeight="1" x14ac:dyDescent="0.25">
      <c r="A15" s="130" t="s">
        <v>330</v>
      </c>
      <c r="B15" s="170"/>
      <c r="C15" s="166" t="s">
        <v>373</v>
      </c>
      <c r="D15" s="167"/>
      <c r="E15" s="171"/>
      <c r="F15" s="161"/>
      <c r="G15" s="101" t="s">
        <v>354</v>
      </c>
      <c r="H15" s="147" t="s">
        <v>374</v>
      </c>
      <c r="I15" s="148"/>
      <c r="J15" s="102"/>
    </row>
    <row r="16" spans="1:10" ht="10.9" customHeight="1" x14ac:dyDescent="0.25">
      <c r="A16" s="95"/>
      <c r="B16" s="99"/>
      <c r="C16" s="98"/>
      <c r="D16" s="98"/>
      <c r="E16" s="137"/>
      <c r="F16" s="137"/>
      <c r="G16" s="137"/>
      <c r="H16" s="137"/>
      <c r="I16" s="98"/>
      <c r="J16" s="100"/>
    </row>
    <row r="17" spans="1:10" ht="22.9" customHeight="1" x14ac:dyDescent="0.25">
      <c r="A17" s="103"/>
      <c r="B17" s="101" t="s">
        <v>355</v>
      </c>
      <c r="C17" s="166" t="s">
        <v>375</v>
      </c>
      <c r="D17" s="167"/>
      <c r="E17" s="104"/>
      <c r="F17" s="104"/>
      <c r="G17" s="104"/>
      <c r="H17" s="104"/>
      <c r="I17" s="104"/>
      <c r="J17" s="102"/>
    </row>
    <row r="18" spans="1:10" x14ac:dyDescent="0.25">
      <c r="A18" s="168"/>
      <c r="B18" s="169"/>
      <c r="C18" s="137"/>
      <c r="D18" s="137"/>
      <c r="E18" s="137"/>
      <c r="F18" s="137"/>
      <c r="G18" s="137"/>
      <c r="H18" s="137"/>
      <c r="I18" s="98"/>
      <c r="J18" s="100"/>
    </row>
    <row r="19" spans="1:10" x14ac:dyDescent="0.25">
      <c r="A19" s="159" t="s">
        <v>331</v>
      </c>
      <c r="B19" s="160"/>
      <c r="C19" s="138" t="s">
        <v>376</v>
      </c>
      <c r="D19" s="139"/>
      <c r="E19" s="139"/>
      <c r="F19" s="139"/>
      <c r="G19" s="139"/>
      <c r="H19" s="139"/>
      <c r="I19" s="139"/>
      <c r="J19" s="140"/>
    </row>
    <row r="20" spans="1:10" x14ac:dyDescent="0.25">
      <c r="A20" s="97"/>
      <c r="B20" s="98"/>
      <c r="C20" s="105"/>
      <c r="D20" s="98"/>
      <c r="E20" s="137"/>
      <c r="F20" s="137"/>
      <c r="G20" s="137"/>
      <c r="H20" s="137"/>
      <c r="I20" s="98"/>
      <c r="J20" s="100"/>
    </row>
    <row r="21" spans="1:10" x14ac:dyDescent="0.25">
      <c r="A21" s="159" t="s">
        <v>332</v>
      </c>
      <c r="B21" s="160"/>
      <c r="C21" s="147" t="s">
        <v>377</v>
      </c>
      <c r="D21" s="148"/>
      <c r="E21" s="137"/>
      <c r="F21" s="137"/>
      <c r="G21" s="138" t="s">
        <v>378</v>
      </c>
      <c r="H21" s="139"/>
      <c r="I21" s="139"/>
      <c r="J21" s="140"/>
    </row>
    <row r="22" spans="1:10" x14ac:dyDescent="0.25">
      <c r="A22" s="97"/>
      <c r="B22" s="98"/>
      <c r="C22" s="98"/>
      <c r="D22" s="98"/>
      <c r="E22" s="137"/>
      <c r="F22" s="137"/>
      <c r="G22" s="137"/>
      <c r="H22" s="137"/>
      <c r="I22" s="98"/>
      <c r="J22" s="100"/>
    </row>
    <row r="23" spans="1:10" x14ac:dyDescent="0.25">
      <c r="A23" s="159" t="s">
        <v>333</v>
      </c>
      <c r="B23" s="160"/>
      <c r="C23" s="138" t="s">
        <v>379</v>
      </c>
      <c r="D23" s="139"/>
      <c r="E23" s="139"/>
      <c r="F23" s="139"/>
      <c r="G23" s="139"/>
      <c r="H23" s="139"/>
      <c r="I23" s="139"/>
      <c r="J23" s="140"/>
    </row>
    <row r="24" spans="1:10" x14ac:dyDescent="0.25">
      <c r="A24" s="97"/>
      <c r="B24" s="98"/>
      <c r="C24" s="98"/>
      <c r="D24" s="98"/>
      <c r="E24" s="137"/>
      <c r="F24" s="137"/>
      <c r="G24" s="137"/>
      <c r="H24" s="137"/>
      <c r="I24" s="98"/>
      <c r="J24" s="100"/>
    </row>
    <row r="25" spans="1:10" x14ac:dyDescent="0.25">
      <c r="A25" s="159" t="s">
        <v>334</v>
      </c>
      <c r="B25" s="160"/>
      <c r="C25" s="162" t="s">
        <v>380</v>
      </c>
      <c r="D25" s="163"/>
      <c r="E25" s="163"/>
      <c r="F25" s="163"/>
      <c r="G25" s="163"/>
      <c r="H25" s="163"/>
      <c r="I25" s="163"/>
      <c r="J25" s="164"/>
    </row>
    <row r="26" spans="1:10" x14ac:dyDescent="0.25">
      <c r="A26" s="97"/>
      <c r="B26" s="98"/>
      <c r="C26" s="105"/>
      <c r="D26" s="98"/>
      <c r="E26" s="137"/>
      <c r="F26" s="137"/>
      <c r="G26" s="137"/>
      <c r="H26" s="137"/>
      <c r="I26" s="98"/>
      <c r="J26" s="100"/>
    </row>
    <row r="27" spans="1:10" x14ac:dyDescent="0.25">
      <c r="A27" s="159" t="s">
        <v>335</v>
      </c>
      <c r="B27" s="160"/>
      <c r="C27" s="162" t="s">
        <v>381</v>
      </c>
      <c r="D27" s="163"/>
      <c r="E27" s="163"/>
      <c r="F27" s="163"/>
      <c r="G27" s="163"/>
      <c r="H27" s="163"/>
      <c r="I27" s="163"/>
      <c r="J27" s="164"/>
    </row>
    <row r="28" spans="1:10" ht="13.9" customHeight="1" x14ac:dyDescent="0.25">
      <c r="A28" s="97"/>
      <c r="B28" s="98"/>
      <c r="C28" s="105"/>
      <c r="D28" s="98"/>
      <c r="E28" s="137"/>
      <c r="F28" s="137"/>
      <c r="G28" s="137"/>
      <c r="H28" s="137"/>
      <c r="I28" s="98"/>
      <c r="J28" s="100"/>
    </row>
    <row r="29" spans="1:10" ht="22.9" customHeight="1" x14ac:dyDescent="0.25">
      <c r="A29" s="130" t="s">
        <v>345</v>
      </c>
      <c r="B29" s="160"/>
      <c r="C29" s="128">
        <v>3392</v>
      </c>
      <c r="D29" s="107"/>
      <c r="E29" s="141"/>
      <c r="F29" s="141"/>
      <c r="G29" s="141"/>
      <c r="H29" s="141"/>
      <c r="I29" s="108"/>
      <c r="J29" s="109"/>
    </row>
    <row r="30" spans="1:10" x14ac:dyDescent="0.25">
      <c r="A30" s="97"/>
      <c r="B30" s="98"/>
      <c r="C30" s="98"/>
      <c r="D30" s="98"/>
      <c r="E30" s="137"/>
      <c r="F30" s="137"/>
      <c r="G30" s="137"/>
      <c r="H30" s="137"/>
      <c r="I30" s="108"/>
      <c r="J30" s="109"/>
    </row>
    <row r="31" spans="1:10" x14ac:dyDescent="0.25">
      <c r="A31" s="159" t="s">
        <v>336</v>
      </c>
      <c r="B31" s="160"/>
      <c r="C31" s="121" t="s">
        <v>358</v>
      </c>
      <c r="D31" s="158" t="s">
        <v>356</v>
      </c>
      <c r="E31" s="145"/>
      <c r="F31" s="145"/>
      <c r="G31" s="145"/>
      <c r="H31" s="110"/>
      <c r="I31" s="111" t="s">
        <v>357</v>
      </c>
      <c r="J31" s="112" t="s">
        <v>358</v>
      </c>
    </row>
    <row r="32" spans="1:10" x14ac:dyDescent="0.25">
      <c r="A32" s="159"/>
      <c r="B32" s="160"/>
      <c r="C32" s="113"/>
      <c r="D32" s="81"/>
      <c r="E32" s="161"/>
      <c r="F32" s="161"/>
      <c r="G32" s="161"/>
      <c r="H32" s="161"/>
      <c r="I32" s="108"/>
      <c r="J32" s="109"/>
    </row>
    <row r="33" spans="1:10" x14ac:dyDescent="0.25">
      <c r="A33" s="159" t="s">
        <v>346</v>
      </c>
      <c r="B33" s="160"/>
      <c r="C33" s="106" t="s">
        <v>360</v>
      </c>
      <c r="D33" s="158" t="s">
        <v>359</v>
      </c>
      <c r="E33" s="145"/>
      <c r="F33" s="145"/>
      <c r="G33" s="145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37"/>
      <c r="F34" s="137"/>
      <c r="G34" s="137"/>
      <c r="H34" s="137"/>
      <c r="I34" s="98"/>
      <c r="J34" s="100"/>
    </row>
    <row r="35" spans="1:10" x14ac:dyDescent="0.25">
      <c r="A35" s="158" t="s">
        <v>347</v>
      </c>
      <c r="B35" s="145"/>
      <c r="C35" s="145"/>
      <c r="D35" s="145"/>
      <c r="E35" s="145" t="s">
        <v>337</v>
      </c>
      <c r="F35" s="145"/>
      <c r="G35" s="145"/>
      <c r="H35" s="145"/>
      <c r="I35" s="145"/>
      <c r="J35" s="114" t="s">
        <v>338</v>
      </c>
    </row>
    <row r="36" spans="1:10" x14ac:dyDescent="0.25">
      <c r="A36" s="97"/>
      <c r="B36" s="98"/>
      <c r="C36" s="98"/>
      <c r="D36" s="98"/>
      <c r="E36" s="137"/>
      <c r="F36" s="137"/>
      <c r="G36" s="137"/>
      <c r="H36" s="137"/>
      <c r="I36" s="98"/>
      <c r="J36" s="109"/>
    </row>
    <row r="37" spans="1:10" x14ac:dyDescent="0.25">
      <c r="A37" s="153" t="s">
        <v>382</v>
      </c>
      <c r="B37" s="154"/>
      <c r="C37" s="154"/>
      <c r="D37" s="154"/>
      <c r="E37" s="153" t="s">
        <v>378</v>
      </c>
      <c r="F37" s="154"/>
      <c r="G37" s="154"/>
      <c r="H37" s="154"/>
      <c r="I37" s="155"/>
      <c r="J37" s="126" t="s">
        <v>383</v>
      </c>
    </row>
    <row r="38" spans="1:10" x14ac:dyDescent="0.25">
      <c r="A38" s="97"/>
      <c r="B38" s="98"/>
      <c r="C38" s="105"/>
      <c r="D38" s="157"/>
      <c r="E38" s="157"/>
      <c r="F38" s="157"/>
      <c r="G38" s="157"/>
      <c r="H38" s="157"/>
      <c r="I38" s="157"/>
      <c r="J38" s="100"/>
    </row>
    <row r="39" spans="1:10" x14ac:dyDescent="0.25">
      <c r="A39" s="153" t="s">
        <v>384</v>
      </c>
      <c r="B39" s="154"/>
      <c r="C39" s="154"/>
      <c r="D39" s="155"/>
      <c r="E39" s="153" t="s">
        <v>378</v>
      </c>
      <c r="F39" s="154"/>
      <c r="G39" s="154"/>
      <c r="H39" s="154"/>
      <c r="I39" s="155"/>
      <c r="J39" s="127" t="s">
        <v>385</v>
      </c>
    </row>
    <row r="40" spans="1:10" x14ac:dyDescent="0.25">
      <c r="A40" s="97"/>
      <c r="B40" s="98"/>
      <c r="C40" s="105"/>
      <c r="D40" s="115"/>
      <c r="E40" s="157"/>
      <c r="F40" s="157"/>
      <c r="G40" s="157"/>
      <c r="H40" s="157"/>
      <c r="I40" s="99"/>
      <c r="J40" s="100"/>
    </row>
    <row r="41" spans="1:10" x14ac:dyDescent="0.25">
      <c r="A41" s="153" t="s">
        <v>386</v>
      </c>
      <c r="B41" s="154"/>
      <c r="C41" s="154"/>
      <c r="D41" s="155"/>
      <c r="E41" s="153" t="s">
        <v>378</v>
      </c>
      <c r="F41" s="154"/>
      <c r="G41" s="154"/>
      <c r="H41" s="154"/>
      <c r="I41" s="155"/>
      <c r="J41" s="127" t="s">
        <v>387</v>
      </c>
    </row>
    <row r="42" spans="1:10" x14ac:dyDescent="0.25">
      <c r="A42" s="97"/>
      <c r="B42" s="98"/>
      <c r="C42" s="105"/>
      <c r="D42" s="115"/>
      <c r="E42" s="157"/>
      <c r="F42" s="157"/>
      <c r="G42" s="157"/>
      <c r="H42" s="157"/>
      <c r="I42" s="99"/>
      <c r="J42" s="100"/>
    </row>
    <row r="43" spans="1:10" x14ac:dyDescent="0.25">
      <c r="A43" s="153" t="s">
        <v>388</v>
      </c>
      <c r="B43" s="154"/>
      <c r="C43" s="154"/>
      <c r="D43" s="155"/>
      <c r="E43" s="153" t="s">
        <v>378</v>
      </c>
      <c r="F43" s="154"/>
      <c r="G43" s="154"/>
      <c r="H43" s="154"/>
      <c r="I43" s="155"/>
      <c r="J43" s="127" t="s">
        <v>389</v>
      </c>
    </row>
    <row r="44" spans="1:10" x14ac:dyDescent="0.25">
      <c r="A44" s="116"/>
      <c r="B44" s="105"/>
      <c r="C44" s="151"/>
      <c r="D44" s="151"/>
      <c r="E44" s="137"/>
      <c r="F44" s="137"/>
      <c r="G44" s="151"/>
      <c r="H44" s="151"/>
      <c r="I44" s="151"/>
      <c r="J44" s="100"/>
    </row>
    <row r="45" spans="1:10" x14ac:dyDescent="0.25">
      <c r="A45" s="153" t="s">
        <v>390</v>
      </c>
      <c r="B45" s="154"/>
      <c r="C45" s="154"/>
      <c r="D45" s="155"/>
      <c r="E45" s="153" t="s">
        <v>378</v>
      </c>
      <c r="F45" s="154"/>
      <c r="G45" s="154"/>
      <c r="H45" s="154"/>
      <c r="I45" s="155"/>
      <c r="J45" s="127" t="s">
        <v>391</v>
      </c>
    </row>
    <row r="46" spans="1:10" x14ac:dyDescent="0.25">
      <c r="A46" s="116"/>
      <c r="B46" s="105"/>
      <c r="C46" s="105"/>
      <c r="D46" s="98"/>
      <c r="E46" s="156"/>
      <c r="F46" s="156"/>
      <c r="G46" s="151"/>
      <c r="H46" s="151"/>
      <c r="I46" s="98"/>
      <c r="J46" s="100"/>
    </row>
    <row r="47" spans="1:10" x14ac:dyDescent="0.25">
      <c r="A47" s="153" t="s">
        <v>392</v>
      </c>
      <c r="B47" s="154"/>
      <c r="C47" s="154"/>
      <c r="D47" s="155"/>
      <c r="E47" s="153" t="s">
        <v>393</v>
      </c>
      <c r="F47" s="154"/>
      <c r="G47" s="154"/>
      <c r="H47" s="154"/>
      <c r="I47" s="155"/>
      <c r="J47" s="106">
        <v>20097647</v>
      </c>
    </row>
    <row r="48" spans="1:10" x14ac:dyDescent="0.25">
      <c r="A48" s="123"/>
      <c r="B48" s="124"/>
      <c r="C48" s="124"/>
      <c r="D48" s="124"/>
      <c r="E48" s="124"/>
      <c r="F48" s="124"/>
      <c r="G48" s="124"/>
      <c r="H48" s="124"/>
      <c r="I48" s="124"/>
      <c r="J48" s="125"/>
    </row>
    <row r="49" spans="1:10" x14ac:dyDescent="0.25">
      <c r="A49" s="153" t="s">
        <v>394</v>
      </c>
      <c r="B49" s="154"/>
      <c r="C49" s="154"/>
      <c r="D49" s="155"/>
      <c r="E49" s="153" t="s">
        <v>395</v>
      </c>
      <c r="F49" s="154"/>
      <c r="G49" s="154"/>
      <c r="H49" s="154"/>
      <c r="I49" s="155"/>
      <c r="J49" s="106">
        <v>7810318</v>
      </c>
    </row>
    <row r="50" spans="1:10" x14ac:dyDescent="0.25">
      <c r="A50" s="123"/>
      <c r="B50" s="124"/>
      <c r="C50" s="124"/>
      <c r="D50" s="124"/>
      <c r="E50" s="124"/>
      <c r="F50" s="124"/>
      <c r="G50" s="124"/>
      <c r="H50" s="124"/>
      <c r="I50" s="124"/>
      <c r="J50" s="125"/>
    </row>
    <row r="51" spans="1:10" x14ac:dyDescent="0.25">
      <c r="A51" s="153" t="s">
        <v>396</v>
      </c>
      <c r="B51" s="154"/>
      <c r="C51" s="154"/>
      <c r="D51" s="155"/>
      <c r="E51" s="153" t="s">
        <v>397</v>
      </c>
      <c r="F51" s="154"/>
      <c r="G51" s="154"/>
      <c r="H51" s="154"/>
      <c r="I51" s="155"/>
      <c r="J51" s="127" t="s">
        <v>398</v>
      </c>
    </row>
    <row r="52" spans="1:10" x14ac:dyDescent="0.25">
      <c r="A52" s="123"/>
      <c r="B52" s="124"/>
      <c r="C52" s="124"/>
      <c r="D52" s="124"/>
      <c r="E52" s="124"/>
      <c r="F52" s="124"/>
      <c r="G52" s="124"/>
      <c r="H52" s="124"/>
      <c r="I52" s="124"/>
      <c r="J52" s="125"/>
    </row>
    <row r="53" spans="1:10" x14ac:dyDescent="0.25">
      <c r="A53" s="153" t="s">
        <v>399</v>
      </c>
      <c r="B53" s="154"/>
      <c r="C53" s="154"/>
      <c r="D53" s="155"/>
      <c r="E53" s="153" t="s">
        <v>397</v>
      </c>
      <c r="F53" s="154"/>
      <c r="G53" s="154"/>
      <c r="H53" s="154"/>
      <c r="I53" s="155"/>
      <c r="J53" s="127" t="s">
        <v>400</v>
      </c>
    </row>
    <row r="54" spans="1:10" x14ac:dyDescent="0.25">
      <c r="A54" s="123"/>
      <c r="B54" s="124"/>
      <c r="C54" s="124"/>
      <c r="D54" s="124"/>
      <c r="E54" s="124"/>
      <c r="F54" s="124"/>
      <c r="G54" s="124"/>
      <c r="H54" s="124"/>
      <c r="I54" s="124"/>
      <c r="J54" s="125"/>
    </row>
    <row r="55" spans="1:10" x14ac:dyDescent="0.25">
      <c r="A55" s="153" t="s">
        <v>401</v>
      </c>
      <c r="B55" s="154"/>
      <c r="C55" s="154"/>
      <c r="D55" s="155"/>
      <c r="E55" s="153" t="s">
        <v>378</v>
      </c>
      <c r="F55" s="154"/>
      <c r="G55" s="154"/>
      <c r="H55" s="154"/>
      <c r="I55" s="155"/>
      <c r="J55" s="127" t="s">
        <v>402</v>
      </c>
    </row>
    <row r="56" spans="1:10" x14ac:dyDescent="0.25">
      <c r="A56" s="123"/>
      <c r="B56" s="124"/>
      <c r="C56" s="124"/>
      <c r="D56" s="124"/>
      <c r="E56" s="124"/>
      <c r="F56" s="124"/>
      <c r="G56" s="124"/>
      <c r="H56" s="124"/>
      <c r="I56" s="124"/>
      <c r="J56" s="125"/>
    </row>
    <row r="57" spans="1:10" x14ac:dyDescent="0.25">
      <c r="A57" s="153" t="s">
        <v>403</v>
      </c>
      <c r="B57" s="154"/>
      <c r="C57" s="154"/>
      <c r="D57" s="155"/>
      <c r="E57" s="153" t="s">
        <v>378</v>
      </c>
      <c r="F57" s="154"/>
      <c r="G57" s="154"/>
      <c r="H57" s="154"/>
      <c r="I57" s="155"/>
      <c r="J57" s="127" t="s">
        <v>404</v>
      </c>
    </row>
    <row r="58" spans="1:10" x14ac:dyDescent="0.25">
      <c r="A58" s="123"/>
      <c r="B58" s="124"/>
      <c r="C58" s="124"/>
      <c r="D58" s="124"/>
      <c r="E58" s="124"/>
      <c r="F58" s="124"/>
      <c r="G58" s="124"/>
      <c r="H58" s="124"/>
      <c r="I58" s="124"/>
      <c r="J58" s="125"/>
    </row>
    <row r="59" spans="1:10" x14ac:dyDescent="0.25">
      <c r="A59" s="153" t="s">
        <v>405</v>
      </c>
      <c r="B59" s="154"/>
      <c r="C59" s="154"/>
      <c r="D59" s="155"/>
      <c r="E59" s="153" t="s">
        <v>378</v>
      </c>
      <c r="F59" s="154"/>
      <c r="G59" s="154"/>
      <c r="H59" s="154"/>
      <c r="I59" s="155"/>
      <c r="J59" s="127" t="s">
        <v>406</v>
      </c>
    </row>
    <row r="60" spans="1:10" x14ac:dyDescent="0.25">
      <c r="A60" s="123"/>
      <c r="B60" s="124"/>
      <c r="C60" s="124"/>
      <c r="D60" s="124"/>
      <c r="E60" s="124"/>
      <c r="F60" s="124"/>
      <c r="G60" s="124"/>
      <c r="H60" s="124"/>
      <c r="I60" s="124"/>
      <c r="J60" s="125"/>
    </row>
    <row r="61" spans="1:10" x14ac:dyDescent="0.25">
      <c r="A61" s="153" t="s">
        <v>407</v>
      </c>
      <c r="B61" s="154"/>
      <c r="C61" s="154"/>
      <c r="D61" s="155"/>
      <c r="E61" s="153" t="s">
        <v>378</v>
      </c>
      <c r="F61" s="154"/>
      <c r="G61" s="154"/>
      <c r="H61" s="154"/>
      <c r="I61" s="155"/>
      <c r="J61" s="127" t="s">
        <v>408</v>
      </c>
    </row>
    <row r="62" spans="1:10" x14ac:dyDescent="0.25">
      <c r="A62" s="123"/>
      <c r="B62" s="124"/>
      <c r="C62" s="124"/>
      <c r="D62" s="124"/>
      <c r="E62" s="124"/>
      <c r="F62" s="124"/>
      <c r="G62" s="124"/>
      <c r="H62" s="124"/>
      <c r="I62" s="124"/>
      <c r="J62" s="125"/>
    </row>
    <row r="63" spans="1:10" x14ac:dyDescent="0.25">
      <c r="A63" s="153" t="s">
        <v>409</v>
      </c>
      <c r="B63" s="154"/>
      <c r="C63" s="154"/>
      <c r="D63" s="155"/>
      <c r="E63" s="153" t="s">
        <v>378</v>
      </c>
      <c r="F63" s="154"/>
      <c r="G63" s="154"/>
      <c r="H63" s="154"/>
      <c r="I63" s="155"/>
      <c r="J63" s="127" t="s">
        <v>410</v>
      </c>
    </row>
    <row r="64" spans="1:10" x14ac:dyDescent="0.25">
      <c r="A64" s="123"/>
      <c r="B64" s="124"/>
      <c r="C64" s="124"/>
      <c r="D64" s="124"/>
      <c r="E64" s="124"/>
      <c r="F64" s="124"/>
      <c r="G64" s="124"/>
      <c r="H64" s="124"/>
      <c r="I64" s="124"/>
      <c r="J64" s="125"/>
    </row>
    <row r="65" spans="1:10" x14ac:dyDescent="0.25">
      <c r="A65" s="153" t="s">
        <v>411</v>
      </c>
      <c r="B65" s="154"/>
      <c r="C65" s="154"/>
      <c r="D65" s="155"/>
      <c r="E65" s="153" t="s">
        <v>378</v>
      </c>
      <c r="F65" s="154"/>
      <c r="G65" s="154"/>
      <c r="H65" s="154"/>
      <c r="I65" s="155"/>
      <c r="J65" s="127" t="s">
        <v>412</v>
      </c>
    </row>
    <row r="66" spans="1:10" x14ac:dyDescent="0.25">
      <c r="A66" s="123"/>
      <c r="B66" s="124"/>
      <c r="C66" s="124"/>
      <c r="D66" s="124"/>
      <c r="E66" s="124"/>
      <c r="F66" s="124"/>
      <c r="G66" s="124"/>
      <c r="H66" s="124"/>
      <c r="I66" s="124"/>
      <c r="J66" s="125"/>
    </row>
    <row r="67" spans="1:10" x14ac:dyDescent="0.25">
      <c r="A67" s="153" t="s">
        <v>413</v>
      </c>
      <c r="B67" s="154"/>
      <c r="C67" s="154"/>
      <c r="D67" s="155"/>
      <c r="E67" s="153" t="s">
        <v>414</v>
      </c>
      <c r="F67" s="154"/>
      <c r="G67" s="154"/>
      <c r="H67" s="154"/>
      <c r="I67" s="155"/>
      <c r="J67" s="127" t="s">
        <v>415</v>
      </c>
    </row>
    <row r="68" spans="1:10" x14ac:dyDescent="0.25">
      <c r="A68" s="123"/>
      <c r="B68" s="124"/>
      <c r="C68" s="124"/>
      <c r="D68" s="124"/>
      <c r="E68" s="124"/>
      <c r="F68" s="124"/>
      <c r="G68" s="124"/>
      <c r="H68" s="124"/>
      <c r="I68" s="124"/>
      <c r="J68" s="125"/>
    </row>
    <row r="69" spans="1:10" x14ac:dyDescent="0.25">
      <c r="A69" s="116"/>
      <c r="B69" s="105"/>
      <c r="C69" s="105"/>
      <c r="D69" s="98"/>
      <c r="E69" s="137"/>
      <c r="F69" s="137"/>
      <c r="G69" s="151"/>
      <c r="H69" s="151"/>
      <c r="I69" s="98"/>
      <c r="J69" s="117" t="s">
        <v>362</v>
      </c>
    </row>
    <row r="70" spans="1:10" ht="24" customHeight="1" x14ac:dyDescent="0.25">
      <c r="A70" s="130" t="s">
        <v>339</v>
      </c>
      <c r="B70" s="131"/>
      <c r="C70" s="147" t="s">
        <v>362</v>
      </c>
      <c r="D70" s="148"/>
      <c r="E70" s="149" t="s">
        <v>363</v>
      </c>
      <c r="F70" s="150"/>
      <c r="G70" s="138"/>
      <c r="H70" s="139"/>
      <c r="I70" s="139"/>
      <c r="J70" s="140"/>
    </row>
    <row r="71" spans="1:10" x14ac:dyDescent="0.25">
      <c r="A71" s="116"/>
      <c r="B71" s="105"/>
      <c r="C71" s="151"/>
      <c r="D71" s="151"/>
      <c r="E71" s="137"/>
      <c r="F71" s="137"/>
      <c r="G71" s="152" t="s">
        <v>364</v>
      </c>
      <c r="H71" s="152"/>
      <c r="I71" s="152"/>
      <c r="J71" s="89"/>
    </row>
    <row r="72" spans="1:10" ht="13.9" customHeight="1" x14ac:dyDescent="0.25">
      <c r="A72" s="130" t="s">
        <v>340</v>
      </c>
      <c r="B72" s="131"/>
      <c r="C72" s="138" t="s">
        <v>416</v>
      </c>
      <c r="D72" s="139"/>
      <c r="E72" s="139"/>
      <c r="F72" s="139"/>
      <c r="G72" s="139"/>
      <c r="H72" s="139"/>
      <c r="I72" s="139"/>
      <c r="J72" s="140"/>
    </row>
    <row r="73" spans="1:10" x14ac:dyDescent="0.25">
      <c r="A73" s="97"/>
      <c r="B73" s="98"/>
      <c r="C73" s="141" t="s">
        <v>341</v>
      </c>
      <c r="D73" s="141"/>
      <c r="E73" s="141"/>
      <c r="F73" s="141"/>
      <c r="G73" s="141"/>
      <c r="H73" s="141"/>
      <c r="I73" s="141"/>
      <c r="J73" s="100"/>
    </row>
    <row r="74" spans="1:10" x14ac:dyDescent="0.25">
      <c r="A74" s="130" t="s">
        <v>342</v>
      </c>
      <c r="B74" s="131"/>
      <c r="C74" s="142" t="s">
        <v>417</v>
      </c>
      <c r="D74" s="143"/>
      <c r="E74" s="144"/>
      <c r="F74" s="137"/>
      <c r="G74" s="137"/>
      <c r="H74" s="145"/>
      <c r="I74" s="145"/>
      <c r="J74" s="146"/>
    </row>
    <row r="75" spans="1:10" x14ac:dyDescent="0.25">
      <c r="A75" s="97"/>
      <c r="B75" s="98"/>
      <c r="C75" s="105"/>
      <c r="D75" s="98"/>
      <c r="E75" s="137"/>
      <c r="F75" s="137"/>
      <c r="G75" s="137"/>
      <c r="H75" s="137"/>
      <c r="I75" s="98"/>
      <c r="J75" s="100"/>
    </row>
    <row r="76" spans="1:10" ht="14.45" customHeight="1" x14ac:dyDescent="0.25">
      <c r="A76" s="130" t="s">
        <v>334</v>
      </c>
      <c r="B76" s="131"/>
      <c r="C76" s="132" t="s">
        <v>418</v>
      </c>
      <c r="D76" s="133"/>
      <c r="E76" s="133"/>
      <c r="F76" s="133"/>
      <c r="G76" s="133"/>
      <c r="H76" s="133"/>
      <c r="I76" s="133"/>
      <c r="J76" s="134"/>
    </row>
    <row r="77" spans="1:10" x14ac:dyDescent="0.25">
      <c r="A77" s="97"/>
      <c r="B77" s="98"/>
      <c r="C77" s="98"/>
      <c r="D77" s="98"/>
      <c r="E77" s="137"/>
      <c r="F77" s="137"/>
      <c r="G77" s="137"/>
      <c r="H77" s="137"/>
      <c r="I77" s="98"/>
      <c r="J77" s="100"/>
    </row>
    <row r="78" spans="1:10" x14ac:dyDescent="0.25">
      <c r="A78" s="130" t="s">
        <v>365</v>
      </c>
      <c r="B78" s="131"/>
      <c r="C78" s="132"/>
      <c r="D78" s="133"/>
      <c r="E78" s="133"/>
      <c r="F78" s="133"/>
      <c r="G78" s="133"/>
      <c r="H78" s="133"/>
      <c r="I78" s="133"/>
      <c r="J78" s="134"/>
    </row>
    <row r="79" spans="1:10" ht="14.45" customHeight="1" x14ac:dyDescent="0.25">
      <c r="A79" s="97"/>
      <c r="B79" s="98"/>
      <c r="C79" s="135" t="s">
        <v>366</v>
      </c>
      <c r="D79" s="135"/>
      <c r="E79" s="135"/>
      <c r="F79" s="135"/>
      <c r="G79" s="98"/>
      <c r="H79" s="98"/>
      <c r="I79" s="98"/>
      <c r="J79" s="100"/>
    </row>
    <row r="80" spans="1:10" x14ac:dyDescent="0.25">
      <c r="A80" s="130" t="s">
        <v>367</v>
      </c>
      <c r="B80" s="131"/>
      <c r="C80" s="132"/>
      <c r="D80" s="133"/>
      <c r="E80" s="133"/>
      <c r="F80" s="133"/>
      <c r="G80" s="133"/>
      <c r="H80" s="133"/>
      <c r="I80" s="133"/>
      <c r="J80" s="134"/>
    </row>
    <row r="81" spans="1:10" ht="14.45" customHeight="1" x14ac:dyDescent="0.25">
      <c r="A81" s="118"/>
      <c r="B81" s="119"/>
      <c r="C81" s="136" t="s">
        <v>368</v>
      </c>
      <c r="D81" s="136"/>
      <c r="E81" s="136"/>
      <c r="F81" s="136"/>
      <c r="G81" s="136"/>
      <c r="H81" s="119"/>
      <c r="I81" s="119"/>
      <c r="J81" s="120"/>
    </row>
    <row r="88" spans="1:10" ht="27" customHeight="1" x14ac:dyDescent="0.25"/>
    <row r="92" spans="1:10" ht="38.450000000000003" customHeight="1" x14ac:dyDescent="0.25"/>
  </sheetData>
  <sheetProtection formatCells="0" insertRows="0"/>
  <mergeCells count="140">
    <mergeCell ref="E61:I61"/>
    <mergeCell ref="A63:D63"/>
    <mergeCell ref="E63:I63"/>
    <mergeCell ref="A65:D65"/>
    <mergeCell ref="E65:I65"/>
    <mergeCell ref="A67:D67"/>
    <mergeCell ref="E67:I67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69:F69"/>
    <mergeCell ref="G69:H69"/>
    <mergeCell ref="C44:D44"/>
    <mergeCell ref="E44:F44"/>
    <mergeCell ref="G44:I44"/>
    <mergeCell ref="A45:D45"/>
    <mergeCell ref="E45:I45"/>
    <mergeCell ref="E46:F46"/>
    <mergeCell ref="G46:H46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E57:I57"/>
    <mergeCell ref="A59:D59"/>
    <mergeCell ref="E59:I59"/>
    <mergeCell ref="A61:D61"/>
    <mergeCell ref="A72:B72"/>
    <mergeCell ref="C72:J72"/>
    <mergeCell ref="C73:I73"/>
    <mergeCell ref="A74:B74"/>
    <mergeCell ref="C74:E74"/>
    <mergeCell ref="F74:G74"/>
    <mergeCell ref="H74:J74"/>
    <mergeCell ref="A70:B70"/>
    <mergeCell ref="C70:D70"/>
    <mergeCell ref="E70:F70"/>
    <mergeCell ref="G70:J70"/>
    <mergeCell ref="C71:D71"/>
    <mergeCell ref="E71:F71"/>
    <mergeCell ref="G71:I71"/>
    <mergeCell ref="A78:B78"/>
    <mergeCell ref="C78:J78"/>
    <mergeCell ref="C79:F79"/>
    <mergeCell ref="A80:B80"/>
    <mergeCell ref="C80:J80"/>
    <mergeCell ref="C81:G81"/>
    <mergeCell ref="E75:F75"/>
    <mergeCell ref="G75:H75"/>
    <mergeCell ref="A76:B76"/>
    <mergeCell ref="C76:J76"/>
    <mergeCell ref="E77:F77"/>
    <mergeCell ref="G77:H77"/>
  </mergeCells>
  <dataValidations disablePrompts="1" count="3"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  <dataValidation type="list" allowBlank="1" showInputMessage="1" showErrorMessage="1" sqref="C70:D70">
      <formula1>$J$69:$J$70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zoomScale="85" zoomScaleNormal="100" zoomScaleSheetLayoutView="85" workbookViewId="0">
      <selection activeCell="G125" sqref="G125:H125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199" t="s">
        <v>68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419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3" t="s">
        <v>0</v>
      </c>
      <c r="B4" s="204"/>
      <c r="C4" s="203" t="s">
        <v>77</v>
      </c>
      <c r="D4" s="188" t="s">
        <v>284</v>
      </c>
      <c r="E4" s="189"/>
      <c r="F4" s="189"/>
      <c r="G4" s="188" t="s">
        <v>293</v>
      </c>
      <c r="H4" s="189"/>
      <c r="I4" s="189"/>
    </row>
    <row r="5" spans="1:9" x14ac:dyDescent="0.2">
      <c r="A5" s="204"/>
      <c r="B5" s="204"/>
      <c r="C5" s="20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3">
        <v>1</v>
      </c>
      <c r="B6" s="20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194" t="s">
        <v>1</v>
      </c>
      <c r="B7" s="195"/>
      <c r="C7" s="195"/>
      <c r="D7" s="195"/>
      <c r="E7" s="195"/>
      <c r="F7" s="195"/>
      <c r="G7" s="195"/>
      <c r="H7" s="195"/>
      <c r="I7" s="195"/>
    </row>
    <row r="8" spans="1:9" ht="12.75" customHeight="1" x14ac:dyDescent="0.2">
      <c r="A8" s="193" t="s">
        <v>136</v>
      </c>
      <c r="B8" s="191"/>
      <c r="C8" s="26">
        <v>1</v>
      </c>
      <c r="D8" s="40">
        <f>D9+D10</f>
        <v>388028</v>
      </c>
      <c r="E8" s="40">
        <f>E9+E10</f>
        <v>38747160</v>
      </c>
      <c r="F8" s="40">
        <f>D8+E8</f>
        <v>39135188</v>
      </c>
      <c r="G8" s="40">
        <f t="shared" ref="G8:H8" si="0">G9+G10</f>
        <v>367427</v>
      </c>
      <c r="H8" s="40">
        <f t="shared" si="0"/>
        <v>40145250</v>
      </c>
      <c r="I8" s="40">
        <f>G8+H8</f>
        <v>40512677</v>
      </c>
    </row>
    <row r="9" spans="1:9" ht="12.75" customHeight="1" x14ac:dyDescent="0.2">
      <c r="A9" s="190" t="s">
        <v>111</v>
      </c>
      <c r="B9" s="190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">
      <c r="A10" s="190" t="s">
        <v>112</v>
      </c>
      <c r="B10" s="190"/>
      <c r="C10" s="27">
        <v>3</v>
      </c>
      <c r="D10" s="41">
        <v>388028</v>
      </c>
      <c r="E10" s="41">
        <v>38747160</v>
      </c>
      <c r="F10" s="40">
        <f t="shared" si="1"/>
        <v>39135188</v>
      </c>
      <c r="G10" s="41">
        <v>367427</v>
      </c>
      <c r="H10" s="41">
        <v>40145250</v>
      </c>
      <c r="I10" s="40">
        <f t="shared" ref="I10:I72" si="2">G10+H10</f>
        <v>40512677</v>
      </c>
    </row>
    <row r="11" spans="1:9" x14ac:dyDescent="0.2">
      <c r="A11" s="193" t="s">
        <v>137</v>
      </c>
      <c r="B11" s="191"/>
      <c r="C11" s="26">
        <v>4</v>
      </c>
      <c r="D11" s="40">
        <f>D12+D13+D14</f>
        <v>17488113</v>
      </c>
      <c r="E11" s="40">
        <f>E12+E13+E14</f>
        <v>644855852</v>
      </c>
      <c r="F11" s="40">
        <f t="shared" si="1"/>
        <v>662343965</v>
      </c>
      <c r="G11" s="40">
        <f t="shared" ref="G11:H11" si="3">G12+G13+G14</f>
        <v>21250291</v>
      </c>
      <c r="H11" s="40">
        <f t="shared" si="3"/>
        <v>844561042</v>
      </c>
      <c r="I11" s="40">
        <f t="shared" si="2"/>
        <v>865811333</v>
      </c>
    </row>
    <row r="12" spans="1:9" x14ac:dyDescent="0.2">
      <c r="A12" s="190" t="s">
        <v>113</v>
      </c>
      <c r="B12" s="190"/>
      <c r="C12" s="27">
        <v>5</v>
      </c>
      <c r="D12" s="41">
        <v>16397966</v>
      </c>
      <c r="E12" s="41">
        <v>579792901</v>
      </c>
      <c r="F12" s="40">
        <f t="shared" si="1"/>
        <v>596190867</v>
      </c>
      <c r="G12" s="41">
        <v>16193165</v>
      </c>
      <c r="H12" s="41">
        <v>509255189</v>
      </c>
      <c r="I12" s="40">
        <f t="shared" si="2"/>
        <v>525448354</v>
      </c>
    </row>
    <row r="13" spans="1:9" x14ac:dyDescent="0.2">
      <c r="A13" s="190" t="s">
        <v>114</v>
      </c>
      <c r="B13" s="190"/>
      <c r="C13" s="27">
        <v>6</v>
      </c>
      <c r="D13" s="41">
        <v>754880</v>
      </c>
      <c r="E13" s="41">
        <v>51241360</v>
      </c>
      <c r="F13" s="40">
        <f t="shared" si="1"/>
        <v>51996240</v>
      </c>
      <c r="G13" s="41">
        <v>664350</v>
      </c>
      <c r="H13" s="41">
        <v>46324289</v>
      </c>
      <c r="I13" s="40">
        <f t="shared" si="2"/>
        <v>46988639</v>
      </c>
    </row>
    <row r="14" spans="1:9" x14ac:dyDescent="0.2">
      <c r="A14" s="190" t="s">
        <v>115</v>
      </c>
      <c r="B14" s="190"/>
      <c r="C14" s="27">
        <v>7</v>
      </c>
      <c r="D14" s="41">
        <v>335267</v>
      </c>
      <c r="E14" s="41">
        <v>13821591</v>
      </c>
      <c r="F14" s="40">
        <f t="shared" si="1"/>
        <v>14156858</v>
      </c>
      <c r="G14" s="41">
        <v>4392776</v>
      </c>
      <c r="H14" s="41">
        <v>288981564</v>
      </c>
      <c r="I14" s="40">
        <f t="shared" si="2"/>
        <v>293374340</v>
      </c>
    </row>
    <row r="15" spans="1:9" x14ac:dyDescent="0.2">
      <c r="A15" s="193" t="s">
        <v>138</v>
      </c>
      <c r="B15" s="191"/>
      <c r="C15" s="26">
        <v>8</v>
      </c>
      <c r="D15" s="40">
        <f>D16+D17+D21+D40</f>
        <v>3210854686</v>
      </c>
      <c r="E15" s="40">
        <f>E16+E17+E21+E40</f>
        <v>5206980463</v>
      </c>
      <c r="F15" s="40">
        <f t="shared" si="1"/>
        <v>8417835149</v>
      </c>
      <c r="G15" s="40">
        <f t="shared" ref="G15:H15" si="4">G16+G17+G21+G40</f>
        <v>3557051862</v>
      </c>
      <c r="H15" s="40">
        <f t="shared" si="4"/>
        <v>5782582996</v>
      </c>
      <c r="I15" s="40">
        <f t="shared" si="2"/>
        <v>9339634858</v>
      </c>
    </row>
    <row r="16" spans="1:9" ht="22.5" customHeight="1" x14ac:dyDescent="0.2">
      <c r="A16" s="196" t="s">
        <v>139</v>
      </c>
      <c r="B16" s="190"/>
      <c r="C16" s="27">
        <v>9</v>
      </c>
      <c r="D16" s="41">
        <v>1620257</v>
      </c>
      <c r="E16" s="41">
        <v>820174037</v>
      </c>
      <c r="F16" s="40">
        <f t="shared" si="1"/>
        <v>821794294</v>
      </c>
      <c r="G16" s="41">
        <v>1616912</v>
      </c>
      <c r="H16" s="41">
        <v>875612238</v>
      </c>
      <c r="I16" s="40">
        <f t="shared" si="2"/>
        <v>877229150</v>
      </c>
    </row>
    <row r="17" spans="1:9" ht="29.25" customHeight="1" x14ac:dyDescent="0.2">
      <c r="A17" s="193" t="s">
        <v>140</v>
      </c>
      <c r="B17" s="191"/>
      <c r="C17" s="26">
        <v>10</v>
      </c>
      <c r="D17" s="40">
        <f>D18+D19+D20</f>
        <v>0</v>
      </c>
      <c r="E17" s="40">
        <f>E18+E19+E20</f>
        <v>79248791</v>
      </c>
      <c r="F17" s="40">
        <f t="shared" si="1"/>
        <v>79248791</v>
      </c>
      <c r="G17" s="40">
        <f>G18+G19+G20</f>
        <v>0</v>
      </c>
      <c r="H17" s="40">
        <f t="shared" ref="H17" si="5">H18+H19+H20</f>
        <v>74956783</v>
      </c>
      <c r="I17" s="40">
        <f t="shared" si="2"/>
        <v>74956783</v>
      </c>
    </row>
    <row r="18" spans="1:9" x14ac:dyDescent="0.2">
      <c r="A18" s="190" t="s">
        <v>116</v>
      </c>
      <c r="B18" s="190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0" t="s">
        <v>117</v>
      </c>
      <c r="B19" s="190"/>
      <c r="C19" s="27">
        <v>12</v>
      </c>
      <c r="D19" s="41">
        <v>0</v>
      </c>
      <c r="E19" s="41">
        <v>9164574</v>
      </c>
      <c r="F19" s="40">
        <f t="shared" si="1"/>
        <v>9164574</v>
      </c>
      <c r="G19" s="41">
        <v>0</v>
      </c>
      <c r="H19" s="41">
        <v>9628386</v>
      </c>
      <c r="I19" s="40">
        <f t="shared" si="2"/>
        <v>9628386</v>
      </c>
    </row>
    <row r="20" spans="1:9" x14ac:dyDescent="0.2">
      <c r="A20" s="190" t="s">
        <v>141</v>
      </c>
      <c r="B20" s="190"/>
      <c r="C20" s="27">
        <v>13</v>
      </c>
      <c r="D20" s="41">
        <v>0</v>
      </c>
      <c r="E20" s="41">
        <v>70084217</v>
      </c>
      <c r="F20" s="40">
        <f t="shared" si="1"/>
        <v>70084217</v>
      </c>
      <c r="G20" s="41">
        <v>0</v>
      </c>
      <c r="H20" s="41">
        <v>65328397</v>
      </c>
      <c r="I20" s="40">
        <f t="shared" si="2"/>
        <v>65328397</v>
      </c>
    </row>
    <row r="21" spans="1:9" x14ac:dyDescent="0.2">
      <c r="A21" s="193" t="s">
        <v>142</v>
      </c>
      <c r="B21" s="191"/>
      <c r="C21" s="26">
        <v>14</v>
      </c>
      <c r="D21" s="40">
        <f>D22+D25+D30+D36</f>
        <v>3209234429</v>
      </c>
      <c r="E21" s="40">
        <f>E22+E25+E30+E36</f>
        <v>4307557635</v>
      </c>
      <c r="F21" s="40">
        <f t="shared" si="1"/>
        <v>7516792064</v>
      </c>
      <c r="G21" s="40">
        <f t="shared" ref="G21:H21" si="6">G22+G25+G30+G36</f>
        <v>3555434950</v>
      </c>
      <c r="H21" s="40">
        <f t="shared" si="6"/>
        <v>4832013975</v>
      </c>
      <c r="I21" s="40">
        <f t="shared" si="2"/>
        <v>8387448925</v>
      </c>
    </row>
    <row r="22" spans="1:9" x14ac:dyDescent="0.2">
      <c r="A22" s="191" t="s">
        <v>143</v>
      </c>
      <c r="B22" s="191"/>
      <c r="C22" s="26">
        <v>15</v>
      </c>
      <c r="D22" s="40">
        <f>D23+D24</f>
        <v>1348314240</v>
      </c>
      <c r="E22" s="40">
        <f>E23+E24</f>
        <v>856856551</v>
      </c>
      <c r="F22" s="40">
        <f t="shared" si="1"/>
        <v>2205170791</v>
      </c>
      <c r="G22" s="40">
        <f t="shared" ref="G22:H22" si="7">G23+G24</f>
        <v>1329387693</v>
      </c>
      <c r="H22" s="40">
        <f t="shared" si="7"/>
        <v>974422647</v>
      </c>
      <c r="I22" s="40">
        <f t="shared" si="2"/>
        <v>2303810340</v>
      </c>
    </row>
    <row r="23" spans="1:9" x14ac:dyDescent="0.2">
      <c r="A23" s="190" t="s">
        <v>144</v>
      </c>
      <c r="B23" s="190"/>
      <c r="C23" s="27">
        <v>16</v>
      </c>
      <c r="D23" s="41">
        <v>1348314240</v>
      </c>
      <c r="E23" s="41">
        <v>856856551</v>
      </c>
      <c r="F23" s="40">
        <f t="shared" si="1"/>
        <v>2205170791</v>
      </c>
      <c r="G23" s="41">
        <v>1329387693</v>
      </c>
      <c r="H23" s="41">
        <v>974422647</v>
      </c>
      <c r="I23" s="40">
        <f t="shared" si="2"/>
        <v>2303810340</v>
      </c>
    </row>
    <row r="24" spans="1:9" x14ac:dyDescent="0.2">
      <c r="A24" s="190" t="s">
        <v>145</v>
      </c>
      <c r="B24" s="190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1" t="s">
        <v>146</v>
      </c>
      <c r="B25" s="191"/>
      <c r="C25" s="26">
        <v>18</v>
      </c>
      <c r="D25" s="40">
        <f>D26+D27+D28+D29</f>
        <v>1564541223</v>
      </c>
      <c r="E25" s="40">
        <f>E26+E27+E28+E29</f>
        <v>2462131660</v>
      </c>
      <c r="F25" s="40">
        <f t="shared" si="1"/>
        <v>4026672883</v>
      </c>
      <c r="G25" s="40">
        <f t="shared" ref="G25:H25" si="8">G26+G27+G28+G29</f>
        <v>1859513885</v>
      </c>
      <c r="H25" s="40">
        <f t="shared" si="8"/>
        <v>2842222564</v>
      </c>
      <c r="I25" s="40">
        <f t="shared" si="2"/>
        <v>4701736449</v>
      </c>
    </row>
    <row r="26" spans="1:9" x14ac:dyDescent="0.2">
      <c r="A26" s="190" t="s">
        <v>147</v>
      </c>
      <c r="B26" s="190"/>
      <c r="C26" s="27">
        <v>19</v>
      </c>
      <c r="D26" s="41">
        <v>8327783</v>
      </c>
      <c r="E26" s="41">
        <v>372607701</v>
      </c>
      <c r="F26" s="40">
        <f t="shared" si="1"/>
        <v>380935484</v>
      </c>
      <c r="G26" s="41">
        <v>16330189</v>
      </c>
      <c r="H26" s="41">
        <v>450585633</v>
      </c>
      <c r="I26" s="40">
        <f t="shared" si="2"/>
        <v>466915822</v>
      </c>
    </row>
    <row r="27" spans="1:9" x14ac:dyDescent="0.2">
      <c r="A27" s="190" t="s">
        <v>148</v>
      </c>
      <c r="B27" s="190"/>
      <c r="C27" s="27">
        <v>20</v>
      </c>
      <c r="D27" s="41">
        <v>1542393116</v>
      </c>
      <c r="E27" s="41">
        <v>2063147678</v>
      </c>
      <c r="F27" s="40">
        <f t="shared" si="1"/>
        <v>3605540794</v>
      </c>
      <c r="G27" s="41">
        <v>1822442784</v>
      </c>
      <c r="H27" s="41">
        <v>2343893193</v>
      </c>
      <c r="I27" s="40">
        <f t="shared" si="2"/>
        <v>4166335977</v>
      </c>
    </row>
    <row r="28" spans="1:9" x14ac:dyDescent="0.2">
      <c r="A28" s="190" t="s">
        <v>118</v>
      </c>
      <c r="B28" s="190"/>
      <c r="C28" s="27">
        <v>21</v>
      </c>
      <c r="D28" s="41">
        <v>13820324</v>
      </c>
      <c r="E28" s="41">
        <v>26376281</v>
      </c>
      <c r="F28" s="40">
        <f t="shared" si="1"/>
        <v>40196605</v>
      </c>
      <c r="G28" s="41">
        <v>20740912</v>
      </c>
      <c r="H28" s="41">
        <v>47743738</v>
      </c>
      <c r="I28" s="40">
        <f t="shared" si="2"/>
        <v>68484650</v>
      </c>
    </row>
    <row r="29" spans="1:9" x14ac:dyDescent="0.2">
      <c r="A29" s="190" t="s">
        <v>149</v>
      </c>
      <c r="B29" s="190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">
      <c r="A30" s="191" t="s">
        <v>150</v>
      </c>
      <c r="B30" s="191"/>
      <c r="C30" s="26">
        <v>23</v>
      </c>
      <c r="D30" s="40">
        <f>D31+D32+D33+D34+D35</f>
        <v>9446956</v>
      </c>
      <c r="E30" s="40">
        <f>E31+E32+E33+E34+E35</f>
        <v>193618584</v>
      </c>
      <c r="F30" s="40">
        <f t="shared" si="1"/>
        <v>203065540</v>
      </c>
      <c r="G30" s="40">
        <f t="shared" ref="G30:H30" si="9">G31+G32+G33+G34+G35</f>
        <v>4388971</v>
      </c>
      <c r="H30" s="40">
        <f t="shared" si="9"/>
        <v>60497363</v>
      </c>
      <c r="I30" s="40">
        <f t="shared" si="2"/>
        <v>64886334</v>
      </c>
    </row>
    <row r="31" spans="1:9" x14ac:dyDescent="0.2">
      <c r="A31" s="190" t="s">
        <v>151</v>
      </c>
      <c r="B31" s="190"/>
      <c r="C31" s="27">
        <v>24</v>
      </c>
      <c r="D31" s="41">
        <v>0</v>
      </c>
      <c r="E31" s="41">
        <v>13867751</v>
      </c>
      <c r="F31" s="40">
        <f t="shared" si="1"/>
        <v>13867751</v>
      </c>
      <c r="G31" s="41">
        <v>0</v>
      </c>
      <c r="H31" s="41">
        <v>16045298</v>
      </c>
      <c r="I31" s="40">
        <f t="shared" si="2"/>
        <v>16045298</v>
      </c>
    </row>
    <row r="32" spans="1:9" x14ac:dyDescent="0.2">
      <c r="A32" s="190" t="s">
        <v>152</v>
      </c>
      <c r="B32" s="190"/>
      <c r="C32" s="27">
        <v>25</v>
      </c>
      <c r="D32" s="41">
        <v>0</v>
      </c>
      <c r="E32" s="41">
        <v>11304130</v>
      </c>
      <c r="F32" s="40">
        <f t="shared" si="1"/>
        <v>11304130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0" t="s">
        <v>153</v>
      </c>
      <c r="B33" s="190"/>
      <c r="C33" s="27">
        <v>26</v>
      </c>
      <c r="D33" s="41">
        <v>256116</v>
      </c>
      <c r="E33" s="41">
        <v>2125175</v>
      </c>
      <c r="F33" s="40">
        <f t="shared" si="1"/>
        <v>2381291</v>
      </c>
      <c r="G33" s="41">
        <v>637749</v>
      </c>
      <c r="H33" s="41">
        <v>3049614</v>
      </c>
      <c r="I33" s="40">
        <f t="shared" si="2"/>
        <v>3687363</v>
      </c>
    </row>
    <row r="34" spans="1:9" x14ac:dyDescent="0.2">
      <c r="A34" s="190" t="s">
        <v>119</v>
      </c>
      <c r="B34" s="190"/>
      <c r="C34" s="27">
        <v>27</v>
      </c>
      <c r="D34" s="41">
        <v>9190840</v>
      </c>
      <c r="E34" s="41">
        <v>166321528</v>
      </c>
      <c r="F34" s="40">
        <f t="shared" si="1"/>
        <v>175512368</v>
      </c>
      <c r="G34" s="41">
        <v>3751222</v>
      </c>
      <c r="H34" s="41">
        <v>41402451</v>
      </c>
      <c r="I34" s="40">
        <f t="shared" si="2"/>
        <v>45153673</v>
      </c>
    </row>
    <row r="35" spans="1:9" x14ac:dyDescent="0.2">
      <c r="A35" s="190" t="s">
        <v>154</v>
      </c>
      <c r="B35" s="190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1" t="s">
        <v>155</v>
      </c>
      <c r="B36" s="191"/>
      <c r="C36" s="26">
        <v>29</v>
      </c>
      <c r="D36" s="40">
        <f>D37+D38+D39</f>
        <v>286932010</v>
      </c>
      <c r="E36" s="40">
        <f>E37+E38+E39</f>
        <v>794950840</v>
      </c>
      <c r="F36" s="40">
        <f t="shared" si="1"/>
        <v>1081882850</v>
      </c>
      <c r="G36" s="40">
        <f t="shared" ref="G36:H36" si="10">G37+G38+G39</f>
        <v>362144401</v>
      </c>
      <c r="H36" s="40">
        <f t="shared" si="10"/>
        <v>954871401</v>
      </c>
      <c r="I36" s="40">
        <f t="shared" si="2"/>
        <v>1317015802</v>
      </c>
    </row>
    <row r="37" spans="1:9" x14ac:dyDescent="0.2">
      <c r="A37" s="192" t="s">
        <v>156</v>
      </c>
      <c r="B37" s="192"/>
      <c r="C37" s="27">
        <v>30</v>
      </c>
      <c r="D37" s="41">
        <v>220465160</v>
      </c>
      <c r="E37" s="41">
        <v>593440203</v>
      </c>
      <c r="F37" s="40">
        <f t="shared" si="1"/>
        <v>813905363</v>
      </c>
      <c r="G37" s="41">
        <v>302453821</v>
      </c>
      <c r="H37" s="41">
        <v>761044524</v>
      </c>
      <c r="I37" s="40">
        <f t="shared" si="2"/>
        <v>1063498345</v>
      </c>
    </row>
    <row r="38" spans="1:9" x14ac:dyDescent="0.2">
      <c r="A38" s="190" t="s">
        <v>120</v>
      </c>
      <c r="B38" s="190"/>
      <c r="C38" s="27">
        <v>31</v>
      </c>
      <c r="D38" s="41">
        <v>66466850</v>
      </c>
      <c r="E38" s="41">
        <v>201510637</v>
      </c>
      <c r="F38" s="40">
        <f t="shared" si="1"/>
        <v>267977487</v>
      </c>
      <c r="G38" s="41">
        <v>59690580</v>
      </c>
      <c r="H38" s="41">
        <v>193826877</v>
      </c>
      <c r="I38" s="40">
        <f t="shared" si="2"/>
        <v>253517457</v>
      </c>
    </row>
    <row r="39" spans="1:9" x14ac:dyDescent="0.2">
      <c r="A39" s="190" t="s">
        <v>157</v>
      </c>
      <c r="B39" s="190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196" t="s">
        <v>158</v>
      </c>
      <c r="B40" s="190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96" t="s">
        <v>159</v>
      </c>
      <c r="B41" s="190"/>
      <c r="C41" s="27">
        <v>34</v>
      </c>
      <c r="D41" s="41">
        <v>437973328</v>
      </c>
      <c r="E41" s="41">
        <v>0</v>
      </c>
      <c r="F41" s="40">
        <f t="shared" si="1"/>
        <v>437973328</v>
      </c>
      <c r="G41" s="41">
        <v>452953071</v>
      </c>
      <c r="H41" s="41">
        <v>0</v>
      </c>
      <c r="I41" s="40">
        <f t="shared" si="2"/>
        <v>452953071</v>
      </c>
    </row>
    <row r="42" spans="1:9" x14ac:dyDescent="0.2">
      <c r="A42" s="193" t="s">
        <v>160</v>
      </c>
      <c r="B42" s="191"/>
      <c r="C42" s="26">
        <v>35</v>
      </c>
      <c r="D42" s="40">
        <f>D43+D44+D45+D46+D47+D48+D49</f>
        <v>45701</v>
      </c>
      <c r="E42" s="40">
        <f>E43+E44+E45+E46+E47+E48+E49</f>
        <v>234335078</v>
      </c>
      <c r="F42" s="40">
        <f t="shared" si="1"/>
        <v>234380779</v>
      </c>
      <c r="G42" s="40">
        <f>G43+G44+G45+G46+G47+G48+G49</f>
        <v>20727</v>
      </c>
      <c r="H42" s="40">
        <f>H43+H44+H45+H46+H47+H48+H49</f>
        <v>251344753</v>
      </c>
      <c r="I42" s="40">
        <f t="shared" si="2"/>
        <v>251365480</v>
      </c>
    </row>
    <row r="43" spans="1:9" x14ac:dyDescent="0.2">
      <c r="A43" s="190" t="s">
        <v>161</v>
      </c>
      <c r="B43" s="190"/>
      <c r="C43" s="27">
        <v>36</v>
      </c>
      <c r="D43" s="41">
        <v>33942</v>
      </c>
      <c r="E43" s="41">
        <v>64002126</v>
      </c>
      <c r="F43" s="40">
        <f t="shared" si="1"/>
        <v>64036068</v>
      </c>
      <c r="G43" s="41">
        <v>6481</v>
      </c>
      <c r="H43" s="41">
        <v>84340736</v>
      </c>
      <c r="I43" s="40">
        <f t="shared" si="2"/>
        <v>84347217</v>
      </c>
    </row>
    <row r="44" spans="1:9" x14ac:dyDescent="0.2">
      <c r="A44" s="190" t="s">
        <v>162</v>
      </c>
      <c r="B44" s="190"/>
      <c r="C44" s="27">
        <v>37</v>
      </c>
      <c r="D44" s="41">
        <v>11759</v>
      </c>
      <c r="E44" s="41">
        <v>0</v>
      </c>
      <c r="F44" s="40">
        <f t="shared" si="1"/>
        <v>11759</v>
      </c>
      <c r="G44" s="41">
        <v>14246</v>
      </c>
      <c r="H44" s="41">
        <v>0</v>
      </c>
      <c r="I44" s="40">
        <f t="shared" si="2"/>
        <v>14246</v>
      </c>
    </row>
    <row r="45" spans="1:9" x14ac:dyDescent="0.2">
      <c r="A45" s="190" t="s">
        <v>121</v>
      </c>
      <c r="B45" s="190"/>
      <c r="C45" s="27">
        <v>38</v>
      </c>
      <c r="D45" s="41">
        <v>0</v>
      </c>
      <c r="E45" s="41">
        <v>170332952</v>
      </c>
      <c r="F45" s="40">
        <f t="shared" si="1"/>
        <v>170332952</v>
      </c>
      <c r="G45" s="41">
        <v>0</v>
      </c>
      <c r="H45" s="41">
        <v>167004017</v>
      </c>
      <c r="I45" s="40">
        <f t="shared" si="2"/>
        <v>167004017</v>
      </c>
    </row>
    <row r="46" spans="1:9" x14ac:dyDescent="0.2">
      <c r="A46" s="190" t="s">
        <v>163</v>
      </c>
      <c r="B46" s="190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192" t="s">
        <v>106</v>
      </c>
      <c r="B47" s="192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0" t="s">
        <v>164</v>
      </c>
      <c r="B48" s="190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0" t="s">
        <v>165</v>
      </c>
      <c r="B49" s="190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3" t="s">
        <v>166</v>
      </c>
      <c r="B50" s="191"/>
      <c r="C50" s="26">
        <v>43</v>
      </c>
      <c r="D50" s="40">
        <f>D51+D52</f>
        <v>2112506</v>
      </c>
      <c r="E50" s="40">
        <f>E51+E52</f>
        <v>83849237</v>
      </c>
      <c r="F50" s="40">
        <f t="shared" si="1"/>
        <v>85961743</v>
      </c>
      <c r="G50" s="40">
        <f>G51+G52</f>
        <v>2112506</v>
      </c>
      <c r="H50" s="40">
        <f>H51+H52</f>
        <v>110100011</v>
      </c>
      <c r="I50" s="40">
        <f t="shared" si="2"/>
        <v>112212517</v>
      </c>
    </row>
    <row r="51" spans="1:9" x14ac:dyDescent="0.2">
      <c r="A51" s="190" t="s">
        <v>122</v>
      </c>
      <c r="B51" s="190"/>
      <c r="C51" s="27">
        <v>44</v>
      </c>
      <c r="D51" s="41">
        <v>2112506</v>
      </c>
      <c r="E51" s="41">
        <v>77504361</v>
      </c>
      <c r="F51" s="40">
        <f t="shared" si="1"/>
        <v>79616867</v>
      </c>
      <c r="G51" s="41">
        <v>2112506</v>
      </c>
      <c r="H51" s="41">
        <v>77437657</v>
      </c>
      <c r="I51" s="40">
        <f t="shared" si="2"/>
        <v>79550163</v>
      </c>
    </row>
    <row r="52" spans="1:9" x14ac:dyDescent="0.2">
      <c r="A52" s="190" t="s">
        <v>123</v>
      </c>
      <c r="B52" s="190"/>
      <c r="C52" s="27">
        <v>45</v>
      </c>
      <c r="D52" s="41">
        <v>0</v>
      </c>
      <c r="E52" s="41">
        <v>6344876</v>
      </c>
      <c r="F52" s="40">
        <f t="shared" si="1"/>
        <v>6344876</v>
      </c>
      <c r="G52" s="41">
        <v>0</v>
      </c>
      <c r="H52" s="41">
        <v>32662354</v>
      </c>
      <c r="I52" s="40">
        <f t="shared" si="2"/>
        <v>32662354</v>
      </c>
    </row>
    <row r="53" spans="1:9" x14ac:dyDescent="0.2">
      <c r="A53" s="193" t="s">
        <v>167</v>
      </c>
      <c r="B53" s="191"/>
      <c r="C53" s="26">
        <v>46</v>
      </c>
      <c r="D53" s="40">
        <f>D54+D57+D58</f>
        <v>29319950</v>
      </c>
      <c r="E53" s="40">
        <f>E54+E57+E58</f>
        <v>1009465321</v>
      </c>
      <c r="F53" s="40">
        <f t="shared" si="1"/>
        <v>1038785271</v>
      </c>
      <c r="G53" s="40">
        <f>G54+G57+G58</f>
        <v>29569731</v>
      </c>
      <c r="H53" s="40">
        <f>H54+H57+H58</f>
        <v>1161028803</v>
      </c>
      <c r="I53" s="40">
        <f t="shared" si="2"/>
        <v>1190598534</v>
      </c>
    </row>
    <row r="54" spans="1:9" x14ac:dyDescent="0.2">
      <c r="A54" s="193" t="s">
        <v>168</v>
      </c>
      <c r="B54" s="191"/>
      <c r="C54" s="26">
        <v>47</v>
      </c>
      <c r="D54" s="40">
        <f>D55+D56</f>
        <v>233825</v>
      </c>
      <c r="E54" s="40">
        <f>E55+E56</f>
        <v>512401650</v>
      </c>
      <c r="F54" s="40">
        <f t="shared" si="1"/>
        <v>512635475</v>
      </c>
      <c r="G54" s="40">
        <f>G55+G56</f>
        <v>223574</v>
      </c>
      <c r="H54" s="40">
        <f>H55+H56</f>
        <v>683265194</v>
      </c>
      <c r="I54" s="40">
        <f t="shared" si="2"/>
        <v>683488768</v>
      </c>
    </row>
    <row r="55" spans="1:9" x14ac:dyDescent="0.2">
      <c r="A55" s="190" t="s">
        <v>107</v>
      </c>
      <c r="B55" s="190"/>
      <c r="C55" s="27">
        <v>48</v>
      </c>
      <c r="D55" s="41">
        <v>47</v>
      </c>
      <c r="E55" s="41">
        <v>510328833</v>
      </c>
      <c r="F55" s="40">
        <f t="shared" si="1"/>
        <v>510328880</v>
      </c>
      <c r="G55" s="41">
        <v>0</v>
      </c>
      <c r="H55" s="41">
        <v>681989542</v>
      </c>
      <c r="I55" s="40">
        <f t="shared" si="2"/>
        <v>681989542</v>
      </c>
    </row>
    <row r="56" spans="1:9" x14ac:dyDescent="0.2">
      <c r="A56" s="190" t="s">
        <v>169</v>
      </c>
      <c r="B56" s="190"/>
      <c r="C56" s="27">
        <v>49</v>
      </c>
      <c r="D56" s="41">
        <v>233778</v>
      </c>
      <c r="E56" s="41">
        <v>2072817</v>
      </c>
      <c r="F56" s="40">
        <f t="shared" si="1"/>
        <v>2306595</v>
      </c>
      <c r="G56" s="41">
        <v>223574</v>
      </c>
      <c r="H56" s="41">
        <v>1275652</v>
      </c>
      <c r="I56" s="40">
        <f t="shared" si="2"/>
        <v>1499226</v>
      </c>
    </row>
    <row r="57" spans="1:9" x14ac:dyDescent="0.2">
      <c r="A57" s="196" t="s">
        <v>170</v>
      </c>
      <c r="B57" s="190"/>
      <c r="C57" s="27">
        <v>50</v>
      </c>
      <c r="D57" s="41">
        <v>629</v>
      </c>
      <c r="E57" s="41">
        <v>35924715</v>
      </c>
      <c r="F57" s="40">
        <f t="shared" si="1"/>
        <v>35925344</v>
      </c>
      <c r="G57" s="41">
        <v>980</v>
      </c>
      <c r="H57" s="41">
        <v>36165178</v>
      </c>
      <c r="I57" s="40">
        <f t="shared" si="2"/>
        <v>36166158</v>
      </c>
    </row>
    <row r="58" spans="1:9" x14ac:dyDescent="0.2">
      <c r="A58" s="193" t="s">
        <v>171</v>
      </c>
      <c r="B58" s="191"/>
      <c r="C58" s="26">
        <v>51</v>
      </c>
      <c r="D58" s="40">
        <f>D59+D60+D61</f>
        <v>29085496</v>
      </c>
      <c r="E58" s="40">
        <f>E59+E60+E61</f>
        <v>461138956</v>
      </c>
      <c r="F58" s="40">
        <f t="shared" si="1"/>
        <v>490224452</v>
      </c>
      <c r="G58" s="40">
        <f>G59+G60+G61</f>
        <v>29345177</v>
      </c>
      <c r="H58" s="40">
        <f>H59+H60+H61</f>
        <v>441598431</v>
      </c>
      <c r="I58" s="40">
        <f t="shared" si="2"/>
        <v>470943608</v>
      </c>
    </row>
    <row r="59" spans="1:9" x14ac:dyDescent="0.2">
      <c r="A59" s="190" t="s">
        <v>105</v>
      </c>
      <c r="B59" s="190"/>
      <c r="C59" s="27">
        <v>52</v>
      </c>
      <c r="D59" s="41">
        <v>0</v>
      </c>
      <c r="E59" s="41">
        <v>231681647</v>
      </c>
      <c r="F59" s="40">
        <f t="shared" si="1"/>
        <v>231681647</v>
      </c>
      <c r="G59" s="41">
        <v>0</v>
      </c>
      <c r="H59" s="41">
        <v>214329716</v>
      </c>
      <c r="I59" s="40">
        <f t="shared" si="2"/>
        <v>214329716</v>
      </c>
    </row>
    <row r="60" spans="1:9" x14ac:dyDescent="0.2">
      <c r="A60" s="190" t="s">
        <v>172</v>
      </c>
      <c r="B60" s="190"/>
      <c r="C60" s="27">
        <v>53</v>
      </c>
      <c r="D60" s="41">
        <v>278180</v>
      </c>
      <c r="E60" s="41">
        <v>3890917</v>
      </c>
      <c r="F60" s="40">
        <f t="shared" si="1"/>
        <v>4169097</v>
      </c>
      <c r="G60" s="41">
        <v>316071</v>
      </c>
      <c r="H60" s="41">
        <v>1517588</v>
      </c>
      <c r="I60" s="40">
        <f t="shared" si="2"/>
        <v>1833659</v>
      </c>
    </row>
    <row r="61" spans="1:9" x14ac:dyDescent="0.2">
      <c r="A61" s="190" t="s">
        <v>124</v>
      </c>
      <c r="B61" s="190"/>
      <c r="C61" s="27">
        <v>54</v>
      </c>
      <c r="D61" s="41">
        <v>28807316</v>
      </c>
      <c r="E61" s="41">
        <v>225566392</v>
      </c>
      <c r="F61" s="40">
        <f t="shared" si="1"/>
        <v>254373708</v>
      </c>
      <c r="G61" s="41">
        <v>29029106</v>
      </c>
      <c r="H61" s="41">
        <v>225751127</v>
      </c>
      <c r="I61" s="40">
        <f t="shared" si="2"/>
        <v>254780233</v>
      </c>
    </row>
    <row r="62" spans="1:9" x14ac:dyDescent="0.2">
      <c r="A62" s="193" t="s">
        <v>173</v>
      </c>
      <c r="B62" s="191"/>
      <c r="C62" s="26">
        <v>55</v>
      </c>
      <c r="D62" s="40">
        <f>D63+D67+D68</f>
        <v>15814223</v>
      </c>
      <c r="E62" s="40">
        <f>E63+E67+E68</f>
        <v>430393748</v>
      </c>
      <c r="F62" s="40">
        <f t="shared" si="1"/>
        <v>446207971</v>
      </c>
      <c r="G62" s="40">
        <f>G63+G67+G68</f>
        <v>53667560</v>
      </c>
      <c r="H62" s="40">
        <f>H63+H67+H68</f>
        <v>361316944</v>
      </c>
      <c r="I62" s="40">
        <f t="shared" si="2"/>
        <v>414984504</v>
      </c>
    </row>
    <row r="63" spans="1:9" x14ac:dyDescent="0.2">
      <c r="A63" s="193" t="s">
        <v>174</v>
      </c>
      <c r="B63" s="191"/>
      <c r="C63" s="26">
        <v>56</v>
      </c>
      <c r="D63" s="40">
        <f>D64+D65+D66</f>
        <v>15814223</v>
      </c>
      <c r="E63" s="40">
        <f>E64+E65+E66</f>
        <v>425185815</v>
      </c>
      <c r="F63" s="40">
        <f t="shared" si="1"/>
        <v>441000038</v>
      </c>
      <c r="G63" s="40">
        <f>G64+G65+G66</f>
        <v>53667560</v>
      </c>
      <c r="H63" s="40">
        <f>H64+H65+H66</f>
        <v>355783782</v>
      </c>
      <c r="I63" s="40">
        <f t="shared" si="2"/>
        <v>409451342</v>
      </c>
    </row>
    <row r="64" spans="1:9" x14ac:dyDescent="0.2">
      <c r="A64" s="190" t="s">
        <v>125</v>
      </c>
      <c r="B64" s="190"/>
      <c r="C64" s="27">
        <v>57</v>
      </c>
      <c r="D64" s="41">
        <v>3533646</v>
      </c>
      <c r="E64" s="41">
        <v>424629267</v>
      </c>
      <c r="F64" s="40">
        <f t="shared" si="1"/>
        <v>428162913</v>
      </c>
      <c r="G64" s="41">
        <v>10607573</v>
      </c>
      <c r="H64" s="41">
        <v>354676767</v>
      </c>
      <c r="I64" s="40">
        <f t="shared" si="2"/>
        <v>365284340</v>
      </c>
    </row>
    <row r="65" spans="1:9" x14ac:dyDescent="0.2">
      <c r="A65" s="190" t="s">
        <v>126</v>
      </c>
      <c r="B65" s="190"/>
      <c r="C65" s="27">
        <v>58</v>
      </c>
      <c r="D65" s="41">
        <v>12276023</v>
      </c>
      <c r="E65" s="41">
        <v>0</v>
      </c>
      <c r="F65" s="40">
        <f t="shared" si="1"/>
        <v>12276023</v>
      </c>
      <c r="G65" s="41">
        <v>43059112</v>
      </c>
      <c r="H65" s="41">
        <v>0</v>
      </c>
      <c r="I65" s="40">
        <f t="shared" si="2"/>
        <v>43059112</v>
      </c>
    </row>
    <row r="66" spans="1:9" x14ac:dyDescent="0.2">
      <c r="A66" s="190" t="s">
        <v>127</v>
      </c>
      <c r="B66" s="190"/>
      <c r="C66" s="27">
        <v>59</v>
      </c>
      <c r="D66" s="41">
        <v>4554</v>
      </c>
      <c r="E66" s="41">
        <v>556548</v>
      </c>
      <c r="F66" s="40">
        <f t="shared" si="1"/>
        <v>561102</v>
      </c>
      <c r="G66" s="41">
        <v>875</v>
      </c>
      <c r="H66" s="41">
        <v>1107015</v>
      </c>
      <c r="I66" s="40">
        <f t="shared" si="2"/>
        <v>1107890</v>
      </c>
    </row>
    <row r="67" spans="1:9" x14ac:dyDescent="0.2">
      <c r="A67" s="196" t="s">
        <v>128</v>
      </c>
      <c r="B67" s="190"/>
      <c r="C67" s="27">
        <v>60</v>
      </c>
      <c r="D67" s="41">
        <v>0</v>
      </c>
      <c r="E67" s="41">
        <v>2092601</v>
      </c>
      <c r="F67" s="40">
        <f t="shared" si="1"/>
        <v>2092601</v>
      </c>
      <c r="G67" s="41">
        <v>0</v>
      </c>
      <c r="H67" s="41">
        <v>1972414</v>
      </c>
      <c r="I67" s="40">
        <f t="shared" si="2"/>
        <v>1972414</v>
      </c>
    </row>
    <row r="68" spans="1:9" x14ac:dyDescent="0.2">
      <c r="A68" s="196" t="s">
        <v>129</v>
      </c>
      <c r="B68" s="190"/>
      <c r="C68" s="27">
        <v>61</v>
      </c>
      <c r="D68" s="41">
        <v>0</v>
      </c>
      <c r="E68" s="41">
        <v>3115332</v>
      </c>
      <c r="F68" s="40">
        <f t="shared" si="1"/>
        <v>3115332</v>
      </c>
      <c r="G68" s="41">
        <v>0</v>
      </c>
      <c r="H68" s="41">
        <v>3560748</v>
      </c>
      <c r="I68" s="40">
        <f t="shared" si="2"/>
        <v>3560748</v>
      </c>
    </row>
    <row r="69" spans="1:9" ht="23.25" customHeight="1" x14ac:dyDescent="0.2">
      <c r="A69" s="193" t="s">
        <v>175</v>
      </c>
      <c r="B69" s="191"/>
      <c r="C69" s="26">
        <v>62</v>
      </c>
      <c r="D69" s="40">
        <f>D70+D71+D72</f>
        <v>1337601</v>
      </c>
      <c r="E69" s="40">
        <f>E70+E71+E72</f>
        <v>301400663</v>
      </c>
      <c r="F69" s="40">
        <f t="shared" si="1"/>
        <v>302738264</v>
      </c>
      <c r="G69" s="40">
        <f>G70+G71+G72</f>
        <v>1465294</v>
      </c>
      <c r="H69" s="40">
        <f>H70+H71+H72</f>
        <v>310766788</v>
      </c>
      <c r="I69" s="40">
        <f t="shared" si="2"/>
        <v>312232082</v>
      </c>
    </row>
    <row r="70" spans="1:9" x14ac:dyDescent="0.2">
      <c r="A70" s="190" t="s">
        <v>130</v>
      </c>
      <c r="B70" s="190"/>
      <c r="C70" s="27">
        <v>63</v>
      </c>
      <c r="D70" s="41">
        <v>0</v>
      </c>
      <c r="E70" s="41">
        <v>1991535</v>
      </c>
      <c r="F70" s="40">
        <f t="shared" si="1"/>
        <v>1991535</v>
      </c>
      <c r="G70" s="41">
        <v>0</v>
      </c>
      <c r="H70" s="41">
        <v>1423806</v>
      </c>
      <c r="I70" s="40">
        <f t="shared" si="2"/>
        <v>1423806</v>
      </c>
    </row>
    <row r="71" spans="1:9" x14ac:dyDescent="0.2">
      <c r="A71" s="190" t="s">
        <v>131</v>
      </c>
      <c r="B71" s="190"/>
      <c r="C71" s="27">
        <v>64</v>
      </c>
      <c r="D71" s="41">
        <v>0</v>
      </c>
      <c r="E71" s="41">
        <v>288703456</v>
      </c>
      <c r="F71" s="40">
        <f t="shared" si="1"/>
        <v>288703456</v>
      </c>
      <c r="G71" s="41">
        <v>0</v>
      </c>
      <c r="H71" s="41">
        <v>290342168</v>
      </c>
      <c r="I71" s="40">
        <f t="shared" si="2"/>
        <v>290342168</v>
      </c>
    </row>
    <row r="72" spans="1:9" x14ac:dyDescent="0.2">
      <c r="A72" s="190" t="s">
        <v>135</v>
      </c>
      <c r="B72" s="190"/>
      <c r="C72" s="27">
        <v>65</v>
      </c>
      <c r="D72" s="41">
        <v>1337601</v>
      </c>
      <c r="E72" s="41">
        <v>10705672</v>
      </c>
      <c r="F72" s="40">
        <f t="shared" si="1"/>
        <v>12043273</v>
      </c>
      <c r="G72" s="41">
        <v>1465294</v>
      </c>
      <c r="H72" s="41">
        <v>19000814</v>
      </c>
      <c r="I72" s="40">
        <f t="shared" si="2"/>
        <v>20466108</v>
      </c>
    </row>
    <row r="73" spans="1:9" x14ac:dyDescent="0.2">
      <c r="A73" s="193" t="s">
        <v>176</v>
      </c>
      <c r="B73" s="191"/>
      <c r="C73" s="26">
        <v>66</v>
      </c>
      <c r="D73" s="40">
        <f>D8+D11+D15+D41+D42+D50+D53+D62+D69</f>
        <v>3715334136</v>
      </c>
      <c r="E73" s="40">
        <f>E8+E11+E15+E41+E42+E50+E53+E62+E69</f>
        <v>7950027522</v>
      </c>
      <c r="F73" s="40">
        <f t="shared" si="1"/>
        <v>11665361658</v>
      </c>
      <c r="G73" s="40">
        <f>G8+G11+G15+G41+G42+G50+G53+G62+G69</f>
        <v>4118458469</v>
      </c>
      <c r="H73" s="40">
        <f>H8+H11+H15+H41+H42+H50+H53+H62+H69</f>
        <v>8861846587</v>
      </c>
      <c r="I73" s="40">
        <f>G73+H73</f>
        <v>12980305056</v>
      </c>
    </row>
    <row r="74" spans="1:9" x14ac:dyDescent="0.2">
      <c r="A74" s="196" t="s">
        <v>177</v>
      </c>
      <c r="B74" s="190"/>
      <c r="C74" s="27">
        <v>67</v>
      </c>
      <c r="D74" s="41">
        <v>175225376</v>
      </c>
      <c r="E74" s="41">
        <v>2618730332</v>
      </c>
      <c r="F74" s="40">
        <f t="shared" ref="F74" si="11">D74+E74</f>
        <v>2793955708</v>
      </c>
      <c r="G74" s="41">
        <v>131984112</v>
      </c>
      <c r="H74" s="41">
        <v>2211759264</v>
      </c>
      <c r="I74" s="40">
        <f t="shared" ref="I74" si="12">G74+H74</f>
        <v>2343743376</v>
      </c>
    </row>
    <row r="75" spans="1:9" x14ac:dyDescent="0.2">
      <c r="A75" s="197" t="s">
        <v>78</v>
      </c>
      <c r="B75" s="198"/>
      <c r="C75" s="198"/>
      <c r="D75" s="198"/>
      <c r="E75" s="198"/>
      <c r="F75" s="198"/>
      <c r="G75" s="198"/>
      <c r="H75" s="198"/>
      <c r="I75" s="198"/>
    </row>
    <row r="76" spans="1:9" x14ac:dyDescent="0.2">
      <c r="A76" s="193" t="s">
        <v>178</v>
      </c>
      <c r="B76" s="191"/>
      <c r="C76" s="26">
        <v>68</v>
      </c>
      <c r="D76" s="40">
        <f>D77+D80+D81+D85+D89+D92</f>
        <v>378963118</v>
      </c>
      <c r="E76" s="40">
        <f>E77+E80+E81+E85+E89+E92</f>
        <v>2830148391</v>
      </c>
      <c r="F76" s="40">
        <f>D76+E76</f>
        <v>3209111509</v>
      </c>
      <c r="G76" s="40">
        <f t="shared" ref="G76:H76" si="13">G77+G80+G81+G85+G89+G92</f>
        <v>513417401</v>
      </c>
      <c r="H76" s="40">
        <f t="shared" si="13"/>
        <v>3225287948</v>
      </c>
      <c r="I76" s="40">
        <f>G76+H76</f>
        <v>3738705349</v>
      </c>
    </row>
    <row r="77" spans="1:9" x14ac:dyDescent="0.2">
      <c r="A77" s="193" t="s">
        <v>179</v>
      </c>
      <c r="B77" s="191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">
      <c r="A78" s="190" t="s">
        <v>18</v>
      </c>
      <c r="B78" s="190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">
      <c r="A79" s="190" t="s">
        <v>180</v>
      </c>
      <c r="B79" s="190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96" t="s">
        <v>19</v>
      </c>
      <c r="B80" s="190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">
      <c r="A81" s="193" t="s">
        <v>181</v>
      </c>
      <c r="B81" s="191"/>
      <c r="C81" s="26">
        <v>73</v>
      </c>
      <c r="D81" s="40">
        <f>D82+D83+D84</f>
        <v>91346930</v>
      </c>
      <c r="E81" s="40">
        <f>E82+E83+E84</f>
        <v>248936521</v>
      </c>
      <c r="F81" s="40">
        <f t="shared" si="14"/>
        <v>340283451</v>
      </c>
      <c r="G81" s="40">
        <f t="shared" ref="G81:H81" si="17">G82+G83+G84</f>
        <v>193277647</v>
      </c>
      <c r="H81" s="40">
        <f t="shared" si="17"/>
        <v>395140899</v>
      </c>
      <c r="I81" s="40">
        <f t="shared" si="16"/>
        <v>588418546</v>
      </c>
    </row>
    <row r="82" spans="1:9" x14ac:dyDescent="0.2">
      <c r="A82" s="190" t="s">
        <v>20</v>
      </c>
      <c r="B82" s="190"/>
      <c r="C82" s="27">
        <v>74</v>
      </c>
      <c r="D82" s="41">
        <v>0</v>
      </c>
      <c r="E82" s="41">
        <v>101716591</v>
      </c>
      <c r="F82" s="40">
        <f t="shared" si="14"/>
        <v>101716591</v>
      </c>
      <c r="G82" s="41">
        <v>0</v>
      </c>
      <c r="H82" s="41">
        <v>100499165</v>
      </c>
      <c r="I82" s="40">
        <f t="shared" si="16"/>
        <v>100499165</v>
      </c>
    </row>
    <row r="83" spans="1:9" x14ac:dyDescent="0.2">
      <c r="A83" s="190" t="s">
        <v>182</v>
      </c>
      <c r="B83" s="190"/>
      <c r="C83" s="27">
        <v>75</v>
      </c>
      <c r="D83" s="41">
        <v>91346930</v>
      </c>
      <c r="E83" s="41">
        <v>147050849</v>
      </c>
      <c r="F83" s="40">
        <f t="shared" si="14"/>
        <v>238397779</v>
      </c>
      <c r="G83" s="41">
        <v>193277647</v>
      </c>
      <c r="H83" s="41">
        <v>294472653</v>
      </c>
      <c r="I83" s="40">
        <f t="shared" si="16"/>
        <v>487750300</v>
      </c>
    </row>
    <row r="84" spans="1:9" x14ac:dyDescent="0.2">
      <c r="A84" s="190" t="s">
        <v>21</v>
      </c>
      <c r="B84" s="190"/>
      <c r="C84" s="27">
        <v>76</v>
      </c>
      <c r="D84" s="41">
        <v>0</v>
      </c>
      <c r="E84" s="41">
        <v>169081</v>
      </c>
      <c r="F84" s="40">
        <f t="shared" si="14"/>
        <v>169081</v>
      </c>
      <c r="G84" s="41">
        <v>0</v>
      </c>
      <c r="H84" s="41">
        <v>169081</v>
      </c>
      <c r="I84" s="40">
        <f t="shared" si="16"/>
        <v>169081</v>
      </c>
    </row>
    <row r="85" spans="1:9" x14ac:dyDescent="0.2">
      <c r="A85" s="193" t="s">
        <v>183</v>
      </c>
      <c r="B85" s="191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 x14ac:dyDescent="0.2">
      <c r="A86" s="190" t="s">
        <v>22</v>
      </c>
      <c r="B86" s="190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">
      <c r="A87" s="190" t="s">
        <v>23</v>
      </c>
      <c r="B87" s="190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">
      <c r="A88" s="190" t="s">
        <v>24</v>
      </c>
      <c r="B88" s="190"/>
      <c r="C88" s="27">
        <v>80</v>
      </c>
      <c r="D88" s="41">
        <v>75500000</v>
      </c>
      <c r="E88" s="41">
        <v>149239289</v>
      </c>
      <c r="F88" s="40">
        <f t="shared" si="14"/>
        <v>224739289</v>
      </c>
      <c r="G88" s="41">
        <v>75500000</v>
      </c>
      <c r="H88" s="41">
        <v>149239289</v>
      </c>
      <c r="I88" s="40">
        <f t="shared" si="16"/>
        <v>224739289</v>
      </c>
    </row>
    <row r="89" spans="1:9" x14ac:dyDescent="0.2">
      <c r="A89" s="193" t="s">
        <v>184</v>
      </c>
      <c r="B89" s="191"/>
      <c r="C89" s="26">
        <v>81</v>
      </c>
      <c r="D89" s="40">
        <f>D90+D91</f>
        <v>122015204</v>
      </c>
      <c r="E89" s="40">
        <f>E90+E91</f>
        <v>736886071</v>
      </c>
      <c r="F89" s="40">
        <f t="shared" si="14"/>
        <v>858901275</v>
      </c>
      <c r="G89" s="40">
        <f t="shared" ref="G89:H89" si="19">G90+G91</f>
        <v>158031531</v>
      </c>
      <c r="H89" s="40">
        <f t="shared" si="19"/>
        <v>1039431856</v>
      </c>
      <c r="I89" s="40">
        <f t="shared" si="16"/>
        <v>1197463387</v>
      </c>
    </row>
    <row r="90" spans="1:9" x14ac:dyDescent="0.2">
      <c r="A90" s="190" t="s">
        <v>2</v>
      </c>
      <c r="B90" s="190"/>
      <c r="C90" s="27">
        <v>82</v>
      </c>
      <c r="D90" s="41">
        <v>122015204</v>
      </c>
      <c r="E90" s="41">
        <v>736886071</v>
      </c>
      <c r="F90" s="40">
        <f t="shared" si="14"/>
        <v>858901275</v>
      </c>
      <c r="G90" s="41">
        <v>158031531</v>
      </c>
      <c r="H90" s="41">
        <v>1039431856</v>
      </c>
      <c r="I90" s="40">
        <f t="shared" si="16"/>
        <v>1197463387</v>
      </c>
    </row>
    <row r="91" spans="1:9" x14ac:dyDescent="0.2">
      <c r="A91" s="190" t="s">
        <v>86</v>
      </c>
      <c r="B91" s="190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93" t="s">
        <v>185</v>
      </c>
      <c r="B92" s="191"/>
      <c r="C92" s="26">
        <v>84</v>
      </c>
      <c r="D92" s="40">
        <f>D93+D94</f>
        <v>36016327</v>
      </c>
      <c r="E92" s="40">
        <f>E93+E94</f>
        <v>301063556</v>
      </c>
      <c r="F92" s="40">
        <f t="shared" si="14"/>
        <v>337079883</v>
      </c>
      <c r="G92" s="40">
        <f t="shared" ref="G92:H92" si="20">G93+G94</f>
        <v>32523566</v>
      </c>
      <c r="H92" s="40">
        <f t="shared" si="20"/>
        <v>247452950</v>
      </c>
      <c r="I92" s="40">
        <f t="shared" si="16"/>
        <v>279976516</v>
      </c>
    </row>
    <row r="93" spans="1:9" x14ac:dyDescent="0.2">
      <c r="A93" s="190" t="s">
        <v>87</v>
      </c>
      <c r="B93" s="190"/>
      <c r="C93" s="27">
        <v>85</v>
      </c>
      <c r="D93" s="41">
        <v>36016327</v>
      </c>
      <c r="E93" s="41">
        <v>301063556</v>
      </c>
      <c r="F93" s="40">
        <f t="shared" si="14"/>
        <v>337079883</v>
      </c>
      <c r="G93" s="41">
        <v>32523566</v>
      </c>
      <c r="H93" s="41">
        <v>247452950</v>
      </c>
      <c r="I93" s="40">
        <f t="shared" si="16"/>
        <v>279976516</v>
      </c>
    </row>
    <row r="94" spans="1:9" x14ac:dyDescent="0.2">
      <c r="A94" s="190" t="s">
        <v>108</v>
      </c>
      <c r="B94" s="190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196" t="s">
        <v>186</v>
      </c>
      <c r="B95" s="190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196" t="s">
        <v>187</v>
      </c>
      <c r="B96" s="190"/>
      <c r="C96" s="27">
        <v>88</v>
      </c>
      <c r="D96" s="41">
        <v>1095354</v>
      </c>
      <c r="E96" s="41">
        <v>11118413</v>
      </c>
      <c r="F96" s="40">
        <f t="shared" si="14"/>
        <v>12213767</v>
      </c>
      <c r="G96" s="41">
        <v>719442</v>
      </c>
      <c r="H96" s="41">
        <v>11332132</v>
      </c>
      <c r="I96" s="40">
        <f t="shared" si="16"/>
        <v>12051574</v>
      </c>
    </row>
    <row r="97" spans="1:9" x14ac:dyDescent="0.2">
      <c r="A97" s="193" t="s">
        <v>188</v>
      </c>
      <c r="B97" s="191"/>
      <c r="C97" s="26">
        <v>89</v>
      </c>
      <c r="D97" s="40">
        <f>D98+D99+D100+D101+D102+D103</f>
        <v>2783071221</v>
      </c>
      <c r="E97" s="40">
        <f>E98+E99+E100+E101+E102+E103</f>
        <v>4244459185</v>
      </c>
      <c r="F97" s="40">
        <f t="shared" si="14"/>
        <v>7027530406</v>
      </c>
      <c r="G97" s="40">
        <f t="shared" ref="G97:H97" si="21">G98+G99+G100+G101+G102+G103</f>
        <v>3007757345</v>
      </c>
      <c r="H97" s="40">
        <f t="shared" si="21"/>
        <v>4473424154</v>
      </c>
      <c r="I97" s="40">
        <f t="shared" si="16"/>
        <v>7481181499</v>
      </c>
    </row>
    <row r="98" spans="1:9" x14ac:dyDescent="0.2">
      <c r="A98" s="190" t="s">
        <v>189</v>
      </c>
      <c r="B98" s="190"/>
      <c r="C98" s="27">
        <v>90</v>
      </c>
      <c r="D98" s="41">
        <v>5369254</v>
      </c>
      <c r="E98" s="41">
        <v>1417280523</v>
      </c>
      <c r="F98" s="40">
        <f t="shared" si="14"/>
        <v>1422649777</v>
      </c>
      <c r="G98" s="41">
        <v>5673634</v>
      </c>
      <c r="H98" s="41">
        <v>1616421967</v>
      </c>
      <c r="I98" s="40">
        <f t="shared" si="16"/>
        <v>1622095601</v>
      </c>
    </row>
    <row r="99" spans="1:9" x14ac:dyDescent="0.2">
      <c r="A99" s="190" t="s">
        <v>190</v>
      </c>
      <c r="B99" s="190"/>
      <c r="C99" s="27">
        <v>91</v>
      </c>
      <c r="D99" s="41">
        <v>2702038922</v>
      </c>
      <c r="E99" s="41">
        <v>29250666</v>
      </c>
      <c r="F99" s="40">
        <f t="shared" si="14"/>
        <v>2731289588</v>
      </c>
      <c r="G99" s="41">
        <v>2932356164</v>
      </c>
      <c r="H99" s="41">
        <v>20303988</v>
      </c>
      <c r="I99" s="40">
        <f t="shared" si="16"/>
        <v>2952660152</v>
      </c>
    </row>
    <row r="100" spans="1:9" x14ac:dyDescent="0.2">
      <c r="A100" s="190" t="s">
        <v>191</v>
      </c>
      <c r="B100" s="190"/>
      <c r="C100" s="27">
        <v>92</v>
      </c>
      <c r="D100" s="41">
        <v>71355654</v>
      </c>
      <c r="E100" s="41">
        <v>2748839177</v>
      </c>
      <c r="F100" s="40">
        <f t="shared" si="14"/>
        <v>2820194831</v>
      </c>
      <c r="G100" s="41">
        <v>65429048</v>
      </c>
      <c r="H100" s="41">
        <v>2791502071</v>
      </c>
      <c r="I100" s="40">
        <f t="shared" si="16"/>
        <v>2856931119</v>
      </c>
    </row>
    <row r="101" spans="1:9" x14ac:dyDescent="0.2">
      <c r="A101" s="190" t="s">
        <v>192</v>
      </c>
      <c r="B101" s="190"/>
      <c r="C101" s="27">
        <v>93</v>
      </c>
      <c r="D101" s="41">
        <v>0</v>
      </c>
      <c r="E101" s="41">
        <v>7348598</v>
      </c>
      <c r="F101" s="40">
        <f t="shared" si="14"/>
        <v>7348598</v>
      </c>
      <c r="G101" s="41">
        <v>0</v>
      </c>
      <c r="H101" s="41">
        <v>7513216</v>
      </c>
      <c r="I101" s="40">
        <f t="shared" si="16"/>
        <v>7513216</v>
      </c>
    </row>
    <row r="102" spans="1:9" x14ac:dyDescent="0.2">
      <c r="A102" s="190" t="s">
        <v>109</v>
      </c>
      <c r="B102" s="190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">
      <c r="A103" s="190" t="s">
        <v>193</v>
      </c>
      <c r="B103" s="190"/>
      <c r="C103" s="27">
        <v>95</v>
      </c>
      <c r="D103" s="41">
        <v>4307391</v>
      </c>
      <c r="E103" s="41">
        <v>34684688</v>
      </c>
      <c r="F103" s="40">
        <f t="shared" si="14"/>
        <v>38992079</v>
      </c>
      <c r="G103" s="41">
        <v>4298499</v>
      </c>
      <c r="H103" s="41">
        <v>30627379</v>
      </c>
      <c r="I103" s="40">
        <f t="shared" si="16"/>
        <v>34925878</v>
      </c>
    </row>
    <row r="104" spans="1:9" ht="28.5" customHeight="1" x14ac:dyDescent="0.2">
      <c r="A104" s="196" t="s">
        <v>194</v>
      </c>
      <c r="B104" s="190"/>
      <c r="C104" s="27">
        <v>96</v>
      </c>
      <c r="D104" s="41">
        <v>437973328</v>
      </c>
      <c r="E104" s="41">
        <v>0</v>
      </c>
      <c r="F104" s="40">
        <f t="shared" si="14"/>
        <v>437973328</v>
      </c>
      <c r="G104" s="41">
        <v>452953071</v>
      </c>
      <c r="H104" s="41">
        <v>0</v>
      </c>
      <c r="I104" s="40">
        <f t="shared" si="16"/>
        <v>452953071</v>
      </c>
    </row>
    <row r="105" spans="1:9" x14ac:dyDescent="0.2">
      <c r="A105" s="193" t="s">
        <v>195</v>
      </c>
      <c r="B105" s="191"/>
      <c r="C105" s="26">
        <v>97</v>
      </c>
      <c r="D105" s="40">
        <f>D106+D107</f>
        <v>3363254</v>
      </c>
      <c r="E105" s="40">
        <f>E106+E107</f>
        <v>109441758</v>
      </c>
      <c r="F105" s="40">
        <f t="shared" si="14"/>
        <v>112805012</v>
      </c>
      <c r="G105" s="40">
        <f t="shared" ref="G105:H105" si="22">G106+G107</f>
        <v>3231967</v>
      </c>
      <c r="H105" s="40">
        <f t="shared" si="22"/>
        <v>94451270</v>
      </c>
      <c r="I105" s="40">
        <f t="shared" si="16"/>
        <v>97683237</v>
      </c>
    </row>
    <row r="106" spans="1:9" x14ac:dyDescent="0.2">
      <c r="A106" s="192" t="s">
        <v>88</v>
      </c>
      <c r="B106" s="192"/>
      <c r="C106" s="27">
        <v>98</v>
      </c>
      <c r="D106" s="41">
        <v>3088833</v>
      </c>
      <c r="E106" s="41">
        <v>104926009</v>
      </c>
      <c r="F106" s="40">
        <f t="shared" si="14"/>
        <v>108014842</v>
      </c>
      <c r="G106" s="41">
        <v>2944097</v>
      </c>
      <c r="H106" s="41">
        <v>89935521</v>
      </c>
      <c r="I106" s="40">
        <f t="shared" si="16"/>
        <v>92879618</v>
      </c>
    </row>
    <row r="107" spans="1:9" x14ac:dyDescent="0.2">
      <c r="A107" s="190" t="s">
        <v>89</v>
      </c>
      <c r="B107" s="190"/>
      <c r="C107" s="27">
        <v>99</v>
      </c>
      <c r="D107" s="41">
        <v>274421</v>
      </c>
      <c r="E107" s="41">
        <v>4515749</v>
      </c>
      <c r="F107" s="40">
        <f t="shared" si="14"/>
        <v>4790170</v>
      </c>
      <c r="G107" s="41">
        <v>287870</v>
      </c>
      <c r="H107" s="41">
        <v>4515749</v>
      </c>
      <c r="I107" s="40">
        <f t="shared" si="16"/>
        <v>4803619</v>
      </c>
    </row>
    <row r="108" spans="1:9" x14ac:dyDescent="0.2">
      <c r="A108" s="193" t="s">
        <v>196</v>
      </c>
      <c r="B108" s="191"/>
      <c r="C108" s="26">
        <v>100</v>
      </c>
      <c r="D108" s="40">
        <f>D109+D110</f>
        <v>18094343</v>
      </c>
      <c r="E108" s="40">
        <f>E109+E110</f>
        <v>100940357</v>
      </c>
      <c r="F108" s="40">
        <f t="shared" si="14"/>
        <v>119034700</v>
      </c>
      <c r="G108" s="40">
        <f t="shared" ref="G108:H108" si="23">G109+G110</f>
        <v>46593163</v>
      </c>
      <c r="H108" s="40">
        <f t="shared" si="23"/>
        <v>156027771</v>
      </c>
      <c r="I108" s="40">
        <f t="shared" si="16"/>
        <v>202620934</v>
      </c>
    </row>
    <row r="109" spans="1:9" x14ac:dyDescent="0.2">
      <c r="A109" s="190" t="s">
        <v>90</v>
      </c>
      <c r="B109" s="190"/>
      <c r="C109" s="27">
        <v>101</v>
      </c>
      <c r="D109" s="41">
        <v>17454321</v>
      </c>
      <c r="E109" s="41">
        <v>69747926</v>
      </c>
      <c r="F109" s="40">
        <f t="shared" si="14"/>
        <v>87202247</v>
      </c>
      <c r="G109" s="41">
        <v>38772734</v>
      </c>
      <c r="H109" s="41">
        <v>102503846</v>
      </c>
      <c r="I109" s="40">
        <f t="shared" si="16"/>
        <v>141276580</v>
      </c>
    </row>
    <row r="110" spans="1:9" x14ac:dyDescent="0.2">
      <c r="A110" s="190" t="s">
        <v>91</v>
      </c>
      <c r="B110" s="190"/>
      <c r="C110" s="27">
        <v>102</v>
      </c>
      <c r="D110" s="41">
        <v>640022</v>
      </c>
      <c r="E110" s="41">
        <v>31192431</v>
      </c>
      <c r="F110" s="40">
        <f t="shared" si="14"/>
        <v>31832453</v>
      </c>
      <c r="G110" s="41">
        <v>7820429</v>
      </c>
      <c r="H110" s="41">
        <v>53523925</v>
      </c>
      <c r="I110" s="40">
        <f t="shared" si="16"/>
        <v>61344354</v>
      </c>
    </row>
    <row r="111" spans="1:9" x14ac:dyDescent="0.2">
      <c r="A111" s="196" t="s">
        <v>197</v>
      </c>
      <c r="B111" s="190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3" t="s">
        <v>198</v>
      </c>
      <c r="B112" s="191"/>
      <c r="C112" s="26">
        <v>104</v>
      </c>
      <c r="D112" s="40">
        <f>D113+D114+D115</f>
        <v>380965</v>
      </c>
      <c r="E112" s="40">
        <f>E113+E114+E115</f>
        <v>19367087</v>
      </c>
      <c r="F112" s="40">
        <f t="shared" si="14"/>
        <v>19748052</v>
      </c>
      <c r="G112" s="40">
        <f t="shared" ref="G112:H112" si="24">G113+G114+G115</f>
        <v>4250147</v>
      </c>
      <c r="H112" s="40">
        <f t="shared" si="24"/>
        <v>293952474</v>
      </c>
      <c r="I112" s="40">
        <f t="shared" si="16"/>
        <v>298202621</v>
      </c>
    </row>
    <row r="113" spans="1:9" x14ac:dyDescent="0.2">
      <c r="A113" s="190" t="s">
        <v>79</v>
      </c>
      <c r="B113" s="190"/>
      <c r="C113" s="27">
        <v>105</v>
      </c>
      <c r="D113" s="41">
        <v>159914</v>
      </c>
      <c r="E113" s="41">
        <v>2298208</v>
      </c>
      <c r="F113" s="40">
        <f t="shared" si="14"/>
        <v>2458122</v>
      </c>
      <c r="G113" s="41">
        <v>0</v>
      </c>
      <c r="H113" s="41">
        <v>2074600</v>
      </c>
      <c r="I113" s="40">
        <f t="shared" si="16"/>
        <v>2074600</v>
      </c>
    </row>
    <row r="114" spans="1:9" x14ac:dyDescent="0.2">
      <c r="A114" s="190" t="s">
        <v>199</v>
      </c>
      <c r="B114" s="190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0" t="s">
        <v>80</v>
      </c>
      <c r="B115" s="190"/>
      <c r="C115" s="27">
        <v>107</v>
      </c>
      <c r="D115" s="41">
        <v>221051</v>
      </c>
      <c r="E115" s="41">
        <v>17068879</v>
      </c>
      <c r="F115" s="40">
        <f t="shared" si="14"/>
        <v>17289930</v>
      </c>
      <c r="G115" s="41">
        <v>4250147</v>
      </c>
      <c r="H115" s="41">
        <v>291877874</v>
      </c>
      <c r="I115" s="40">
        <f t="shared" si="16"/>
        <v>296128021</v>
      </c>
    </row>
    <row r="116" spans="1:9" x14ac:dyDescent="0.2">
      <c r="A116" s="193" t="s">
        <v>200</v>
      </c>
      <c r="B116" s="191"/>
      <c r="C116" s="26">
        <v>108</v>
      </c>
      <c r="D116" s="40">
        <f>D117+D118+D119+D120</f>
        <v>72897977</v>
      </c>
      <c r="E116" s="40">
        <f>E117+E118+E119+E120</f>
        <v>288982749</v>
      </c>
      <c r="F116" s="40">
        <f t="shared" si="14"/>
        <v>361880726</v>
      </c>
      <c r="G116" s="40">
        <f t="shared" ref="G116:H116" si="25">G117+G118+G119+G120</f>
        <v>68127577</v>
      </c>
      <c r="H116" s="40">
        <f t="shared" si="25"/>
        <v>264376951</v>
      </c>
      <c r="I116" s="40">
        <f t="shared" si="16"/>
        <v>332504528</v>
      </c>
    </row>
    <row r="117" spans="1:9" x14ac:dyDescent="0.2">
      <c r="A117" s="190" t="s">
        <v>201</v>
      </c>
      <c r="B117" s="190"/>
      <c r="C117" s="27">
        <v>109</v>
      </c>
      <c r="D117" s="41">
        <v>8365761</v>
      </c>
      <c r="E117" s="41">
        <v>90357363</v>
      </c>
      <c r="F117" s="40">
        <f t="shared" si="14"/>
        <v>98723124</v>
      </c>
      <c r="G117" s="41">
        <v>6597779</v>
      </c>
      <c r="H117" s="41">
        <v>78762512</v>
      </c>
      <c r="I117" s="40">
        <f t="shared" si="16"/>
        <v>85360291</v>
      </c>
    </row>
    <row r="118" spans="1:9" x14ac:dyDescent="0.2">
      <c r="A118" s="190" t="s">
        <v>81</v>
      </c>
      <c r="B118" s="190"/>
      <c r="C118" s="27">
        <v>110</v>
      </c>
      <c r="D118" s="41">
        <v>15735</v>
      </c>
      <c r="E118" s="41">
        <v>59318476</v>
      </c>
      <c r="F118" s="40">
        <f t="shared" si="14"/>
        <v>59334211</v>
      </c>
      <c r="G118" s="41">
        <v>28563</v>
      </c>
      <c r="H118" s="41">
        <v>67816072</v>
      </c>
      <c r="I118" s="40">
        <f t="shared" si="16"/>
        <v>67844635</v>
      </c>
    </row>
    <row r="119" spans="1:9" x14ac:dyDescent="0.2">
      <c r="A119" s="190" t="s">
        <v>82</v>
      </c>
      <c r="B119" s="190"/>
      <c r="C119" s="27">
        <v>111</v>
      </c>
      <c r="D119" s="41">
        <v>0</v>
      </c>
      <c r="E119" s="41">
        <v>13081</v>
      </c>
      <c r="F119" s="40">
        <f t="shared" si="14"/>
        <v>13081</v>
      </c>
      <c r="G119" s="41">
        <v>0</v>
      </c>
      <c r="H119" s="41">
        <v>11630</v>
      </c>
      <c r="I119" s="40">
        <f t="shared" si="16"/>
        <v>11630</v>
      </c>
    </row>
    <row r="120" spans="1:9" x14ac:dyDescent="0.2">
      <c r="A120" s="190" t="s">
        <v>83</v>
      </c>
      <c r="B120" s="190"/>
      <c r="C120" s="27">
        <v>112</v>
      </c>
      <c r="D120" s="41">
        <v>64516481</v>
      </c>
      <c r="E120" s="41">
        <v>139293829</v>
      </c>
      <c r="F120" s="40">
        <f t="shared" si="14"/>
        <v>203810310</v>
      </c>
      <c r="G120" s="41">
        <v>61501235</v>
      </c>
      <c r="H120" s="41">
        <v>117786737</v>
      </c>
      <c r="I120" s="40">
        <f t="shared" si="16"/>
        <v>179287972</v>
      </c>
    </row>
    <row r="121" spans="1:9" ht="22.5" customHeight="1" x14ac:dyDescent="0.2">
      <c r="A121" s="193" t="s">
        <v>202</v>
      </c>
      <c r="B121" s="191"/>
      <c r="C121" s="26">
        <v>113</v>
      </c>
      <c r="D121" s="40">
        <f>D122+D123</f>
        <v>19494576</v>
      </c>
      <c r="E121" s="40">
        <f>E122+E123</f>
        <v>345569582</v>
      </c>
      <c r="F121" s="40">
        <f t="shared" si="14"/>
        <v>365064158</v>
      </c>
      <c r="G121" s="40">
        <f t="shared" ref="G121:H121" si="26">G122+G123</f>
        <v>21408356</v>
      </c>
      <c r="H121" s="40">
        <f t="shared" si="26"/>
        <v>342993887</v>
      </c>
      <c r="I121" s="40">
        <f t="shared" si="16"/>
        <v>364402243</v>
      </c>
    </row>
    <row r="122" spans="1:9" x14ac:dyDescent="0.2">
      <c r="A122" s="190" t="s">
        <v>84</v>
      </c>
      <c r="B122" s="190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0" t="s">
        <v>85</v>
      </c>
      <c r="B123" s="190"/>
      <c r="C123" s="27">
        <v>115</v>
      </c>
      <c r="D123" s="41">
        <v>19494576</v>
      </c>
      <c r="E123" s="41">
        <v>345569582</v>
      </c>
      <c r="F123" s="40">
        <f t="shared" si="14"/>
        <v>365064158</v>
      </c>
      <c r="G123" s="41">
        <v>21408356</v>
      </c>
      <c r="H123" s="41">
        <v>342993887</v>
      </c>
      <c r="I123" s="40">
        <f t="shared" si="16"/>
        <v>364402243</v>
      </c>
    </row>
    <row r="124" spans="1:9" x14ac:dyDescent="0.2">
      <c r="A124" s="193" t="s">
        <v>203</v>
      </c>
      <c r="B124" s="191"/>
      <c r="C124" s="26">
        <v>116</v>
      </c>
      <c r="D124" s="40">
        <f>D95++D96+D97+D104+D105+D108+D111+D112+D116+D121+D76</f>
        <v>3715334136</v>
      </c>
      <c r="E124" s="40">
        <f>E95++E96+E97+E104+E105+E108+E111+E112+E116+E121+E76</f>
        <v>7950027522</v>
      </c>
      <c r="F124" s="40">
        <f t="shared" si="14"/>
        <v>11665361658</v>
      </c>
      <c r="G124" s="40">
        <f t="shared" ref="G124:H124" si="27">G95++G96+G97+G104+G105+G108+G111+G112+G116+G121+G76</f>
        <v>4118458469</v>
      </c>
      <c r="H124" s="40">
        <f t="shared" si="27"/>
        <v>8861846587</v>
      </c>
      <c r="I124" s="40">
        <f t="shared" si="16"/>
        <v>12980305056</v>
      </c>
    </row>
    <row r="125" spans="1:9" x14ac:dyDescent="0.2">
      <c r="A125" s="196" t="s">
        <v>204</v>
      </c>
      <c r="B125" s="190"/>
      <c r="C125" s="27">
        <v>117</v>
      </c>
      <c r="D125" s="41">
        <v>175225376</v>
      </c>
      <c r="E125" s="41">
        <v>2618730332</v>
      </c>
      <c r="F125" s="40">
        <f t="shared" si="14"/>
        <v>2793955708</v>
      </c>
      <c r="G125" s="41">
        <v>131984112</v>
      </c>
      <c r="H125" s="41">
        <v>2211759264</v>
      </c>
      <c r="I125" s="40">
        <f t="shared" si="16"/>
        <v>2343743376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Normal="100" zoomScaleSheetLayoutView="100" workbookViewId="0">
      <selection activeCell="H79" sqref="H79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17" t="s">
        <v>348</v>
      </c>
      <c r="B1" s="200"/>
      <c r="C1" s="200"/>
      <c r="D1" s="200"/>
      <c r="E1" s="200"/>
      <c r="F1" s="200"/>
      <c r="G1" s="200"/>
      <c r="H1" s="200"/>
      <c r="I1" s="200"/>
    </row>
    <row r="2" spans="1:9" ht="12.75" customHeight="1" x14ac:dyDescent="0.2">
      <c r="A2" s="201" t="s">
        <v>420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A3" s="219" t="s">
        <v>35</v>
      </c>
      <c r="B3" s="220"/>
      <c r="C3" s="220"/>
      <c r="D3" s="220"/>
      <c r="E3" s="220"/>
      <c r="F3" s="220"/>
      <c r="G3" s="220"/>
      <c r="H3" s="220"/>
      <c r="I3" s="220"/>
    </row>
    <row r="4" spans="1:9" ht="33.75" customHeight="1" x14ac:dyDescent="0.2">
      <c r="A4" s="221" t="s">
        <v>0</v>
      </c>
      <c r="B4" s="222"/>
      <c r="C4" s="225" t="s">
        <v>77</v>
      </c>
      <c r="D4" s="227" t="s">
        <v>4</v>
      </c>
      <c r="E4" s="228"/>
      <c r="F4" s="229"/>
      <c r="G4" s="227" t="s">
        <v>93</v>
      </c>
      <c r="H4" s="228"/>
      <c r="I4" s="229"/>
    </row>
    <row r="5" spans="1:9" ht="24" customHeight="1" thickBot="1" x14ac:dyDescent="0.25">
      <c r="A5" s="223"/>
      <c r="B5" s="224"/>
      <c r="C5" s="226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13">
        <v>1</v>
      </c>
      <c r="B6" s="214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15" t="s">
        <v>205</v>
      </c>
      <c r="B7" s="216"/>
      <c r="C7" s="31">
        <v>118</v>
      </c>
      <c r="D7" s="49">
        <f>D8+D9+D10+D11+D12</f>
        <v>535154074</v>
      </c>
      <c r="E7" s="50">
        <f>E8+E9+E10+E11+E12</f>
        <v>1689785867</v>
      </c>
      <c r="F7" s="50">
        <f>D7+E7</f>
        <v>2224939941</v>
      </c>
      <c r="G7" s="49">
        <f t="shared" ref="G7:H7" si="0">G8+G9+G10+G11+G12</f>
        <v>528882769</v>
      </c>
      <c r="H7" s="50">
        <f t="shared" si="0"/>
        <v>1741018531</v>
      </c>
      <c r="I7" s="51">
        <f>G7+H7</f>
        <v>2269901300</v>
      </c>
    </row>
    <row r="8" spans="1:9" x14ac:dyDescent="0.2">
      <c r="A8" s="211" t="s">
        <v>67</v>
      </c>
      <c r="B8" s="211"/>
      <c r="C8" s="29">
        <v>119</v>
      </c>
      <c r="D8" s="52">
        <v>534861513</v>
      </c>
      <c r="E8" s="53">
        <v>2165676866</v>
      </c>
      <c r="F8" s="54">
        <f t="shared" ref="F8:F71" si="1">D8+E8</f>
        <v>2700538379</v>
      </c>
      <c r="G8" s="52">
        <v>529278851</v>
      </c>
      <c r="H8" s="53">
        <v>2164153361</v>
      </c>
      <c r="I8" s="54">
        <f t="shared" ref="I8:I71" si="2">G8+H8</f>
        <v>2693432212</v>
      </c>
    </row>
    <row r="9" spans="1:9" ht="19.5" customHeight="1" x14ac:dyDescent="0.2">
      <c r="A9" s="211" t="s">
        <v>206</v>
      </c>
      <c r="B9" s="211"/>
      <c r="C9" s="29">
        <v>120</v>
      </c>
      <c r="D9" s="52">
        <v>0</v>
      </c>
      <c r="E9" s="53">
        <v>16149534</v>
      </c>
      <c r="F9" s="54">
        <f>D9+E9</f>
        <v>16149534</v>
      </c>
      <c r="G9" s="52">
        <v>0</v>
      </c>
      <c r="H9" s="53">
        <v>-13020537</v>
      </c>
      <c r="I9" s="54">
        <f t="shared" si="2"/>
        <v>-13020537</v>
      </c>
    </row>
    <row r="10" spans="1:9" x14ac:dyDescent="0.2">
      <c r="A10" s="211" t="s">
        <v>207</v>
      </c>
      <c r="B10" s="211"/>
      <c r="C10" s="29">
        <v>121</v>
      </c>
      <c r="D10" s="52">
        <v>-230219</v>
      </c>
      <c r="E10" s="53">
        <v>-250931011</v>
      </c>
      <c r="F10" s="54">
        <f t="shared" si="1"/>
        <v>-251161230</v>
      </c>
      <c r="G10" s="52">
        <v>-61620</v>
      </c>
      <c r="H10" s="53">
        <v>-231336751</v>
      </c>
      <c r="I10" s="54">
        <f t="shared" si="2"/>
        <v>-231398371</v>
      </c>
    </row>
    <row r="11" spans="1:9" ht="22.5" customHeight="1" x14ac:dyDescent="0.2">
      <c r="A11" s="211" t="s">
        <v>208</v>
      </c>
      <c r="B11" s="211"/>
      <c r="C11" s="29">
        <v>122</v>
      </c>
      <c r="D11" s="52">
        <v>490180</v>
      </c>
      <c r="E11" s="53">
        <v>-289815447</v>
      </c>
      <c r="F11" s="54">
        <f t="shared" si="1"/>
        <v>-289325267</v>
      </c>
      <c r="G11" s="52">
        <v>-307181</v>
      </c>
      <c r="H11" s="53">
        <v>-198770070</v>
      </c>
      <c r="I11" s="54">
        <f t="shared" si="2"/>
        <v>-199077251</v>
      </c>
    </row>
    <row r="12" spans="1:9" ht="21.75" customHeight="1" x14ac:dyDescent="0.2">
      <c r="A12" s="211" t="s">
        <v>209</v>
      </c>
      <c r="B12" s="211"/>
      <c r="C12" s="29">
        <v>123</v>
      </c>
      <c r="D12" s="52">
        <v>32600</v>
      </c>
      <c r="E12" s="53">
        <v>48705925</v>
      </c>
      <c r="F12" s="54">
        <f t="shared" si="1"/>
        <v>48738525</v>
      </c>
      <c r="G12" s="52">
        <v>-27281</v>
      </c>
      <c r="H12" s="53">
        <v>19992528</v>
      </c>
      <c r="I12" s="54">
        <f t="shared" si="2"/>
        <v>19965247</v>
      </c>
    </row>
    <row r="13" spans="1:9" x14ac:dyDescent="0.2">
      <c r="A13" s="209" t="s">
        <v>210</v>
      </c>
      <c r="B13" s="210"/>
      <c r="C13" s="32">
        <v>124</v>
      </c>
      <c r="D13" s="55">
        <f>D14+D15+D16+D17+D18+D19+D20</f>
        <v>107613648</v>
      </c>
      <c r="E13" s="56">
        <f>E14+E15+E16+E17+E18+E19+E20</f>
        <v>320044271</v>
      </c>
      <c r="F13" s="54">
        <f t="shared" si="1"/>
        <v>427657919</v>
      </c>
      <c r="G13" s="55">
        <f t="shared" ref="G13" si="3">G14+G15+G16+G17+G18+G19+G20</f>
        <v>107133705</v>
      </c>
      <c r="H13" s="56">
        <f>H14+H15+H16+H17+H18+H19+H20</f>
        <v>245994102</v>
      </c>
      <c r="I13" s="54">
        <f t="shared" si="2"/>
        <v>353127807</v>
      </c>
    </row>
    <row r="14" spans="1:9" ht="24" customHeight="1" x14ac:dyDescent="0.2">
      <c r="A14" s="211" t="s">
        <v>211</v>
      </c>
      <c r="B14" s="211"/>
      <c r="C14" s="29">
        <v>125</v>
      </c>
      <c r="D14" s="52">
        <v>377051</v>
      </c>
      <c r="E14" s="53">
        <v>27403551</v>
      </c>
      <c r="F14" s="54">
        <f t="shared" si="1"/>
        <v>27780602</v>
      </c>
      <c r="G14" s="52">
        <v>947704</v>
      </c>
      <c r="H14" s="53">
        <v>33130149</v>
      </c>
      <c r="I14" s="54">
        <f t="shared" si="2"/>
        <v>34077853</v>
      </c>
    </row>
    <row r="15" spans="1:9" ht="17.45" customHeight="1" x14ac:dyDescent="0.2">
      <c r="A15" s="211" t="s">
        <v>212</v>
      </c>
      <c r="B15" s="211"/>
      <c r="C15" s="29">
        <v>126</v>
      </c>
      <c r="D15" s="52">
        <v>72964</v>
      </c>
      <c r="E15" s="53">
        <v>150849772</v>
      </c>
      <c r="F15" s="54">
        <f t="shared" si="1"/>
        <v>150922736</v>
      </c>
      <c r="G15" s="52">
        <v>84074</v>
      </c>
      <c r="H15" s="53">
        <v>74766437</v>
      </c>
      <c r="I15" s="54">
        <f t="shared" si="2"/>
        <v>74850511</v>
      </c>
    </row>
    <row r="16" spans="1:9" x14ac:dyDescent="0.2">
      <c r="A16" s="211" t="s">
        <v>92</v>
      </c>
      <c r="B16" s="211"/>
      <c r="C16" s="29">
        <v>127</v>
      </c>
      <c r="D16" s="52">
        <v>91853755</v>
      </c>
      <c r="E16" s="53">
        <v>81599821</v>
      </c>
      <c r="F16" s="54">
        <f t="shared" si="1"/>
        <v>173453576</v>
      </c>
      <c r="G16" s="52">
        <v>91105791</v>
      </c>
      <c r="H16" s="53">
        <v>78672584</v>
      </c>
      <c r="I16" s="54">
        <f t="shared" si="2"/>
        <v>169778375</v>
      </c>
    </row>
    <row r="17" spans="1:9" x14ac:dyDescent="0.2">
      <c r="A17" s="211" t="s">
        <v>213</v>
      </c>
      <c r="B17" s="211"/>
      <c r="C17" s="29">
        <v>128</v>
      </c>
      <c r="D17" s="52">
        <v>367727</v>
      </c>
      <c r="E17" s="53">
        <v>1705283</v>
      </c>
      <c r="F17" s="54">
        <f t="shared" si="1"/>
        <v>2073010</v>
      </c>
      <c r="G17" s="52">
        <v>954942</v>
      </c>
      <c r="H17" s="53">
        <v>6729927</v>
      </c>
      <c r="I17" s="54">
        <f t="shared" si="2"/>
        <v>7684869</v>
      </c>
    </row>
    <row r="18" spans="1:9" x14ac:dyDescent="0.2">
      <c r="A18" s="211" t="s">
        <v>214</v>
      </c>
      <c r="B18" s="211"/>
      <c r="C18" s="29">
        <v>129</v>
      </c>
      <c r="D18" s="52">
        <v>14271887</v>
      </c>
      <c r="E18" s="53">
        <v>53339526</v>
      </c>
      <c r="F18" s="54">
        <f t="shared" si="1"/>
        <v>67611413</v>
      </c>
      <c r="G18" s="52">
        <v>13699059</v>
      </c>
      <c r="H18" s="53">
        <v>38999651</v>
      </c>
      <c r="I18" s="54">
        <f t="shared" si="2"/>
        <v>52698710</v>
      </c>
    </row>
    <row r="19" spans="1:9" x14ac:dyDescent="0.2">
      <c r="A19" s="211" t="s">
        <v>6</v>
      </c>
      <c r="B19" s="211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0</v>
      </c>
      <c r="H19" s="53">
        <v>0</v>
      </c>
      <c r="I19" s="54">
        <f t="shared" si="2"/>
        <v>0</v>
      </c>
    </row>
    <row r="20" spans="1:9" x14ac:dyDescent="0.2">
      <c r="A20" s="211" t="s">
        <v>7</v>
      </c>
      <c r="B20" s="211"/>
      <c r="C20" s="29">
        <v>131</v>
      </c>
      <c r="D20" s="52">
        <v>670264</v>
      </c>
      <c r="E20" s="53">
        <v>5146318</v>
      </c>
      <c r="F20" s="54">
        <f t="shared" si="1"/>
        <v>5816582</v>
      </c>
      <c r="G20" s="52">
        <v>342135</v>
      </c>
      <c r="H20" s="53">
        <v>13695354</v>
      </c>
      <c r="I20" s="54">
        <f t="shared" si="2"/>
        <v>14037489</v>
      </c>
    </row>
    <row r="21" spans="1:9" x14ac:dyDescent="0.2">
      <c r="A21" s="212" t="s">
        <v>8</v>
      </c>
      <c r="B21" s="211"/>
      <c r="C21" s="29">
        <v>132</v>
      </c>
      <c r="D21" s="52">
        <v>1500349</v>
      </c>
      <c r="E21" s="53">
        <v>32497045</v>
      </c>
      <c r="F21" s="54">
        <f t="shared" si="1"/>
        <v>33997394</v>
      </c>
      <c r="G21" s="52">
        <v>1607981</v>
      </c>
      <c r="H21" s="53">
        <v>29950789</v>
      </c>
      <c r="I21" s="54">
        <f t="shared" si="2"/>
        <v>31558770</v>
      </c>
    </row>
    <row r="22" spans="1:9" ht="24.75" customHeight="1" x14ac:dyDescent="0.2">
      <c r="A22" s="212" t="s">
        <v>9</v>
      </c>
      <c r="B22" s="211"/>
      <c r="C22" s="29">
        <v>133</v>
      </c>
      <c r="D22" s="52">
        <v>131809</v>
      </c>
      <c r="E22" s="53">
        <v>29670244</v>
      </c>
      <c r="F22" s="54">
        <f t="shared" si="1"/>
        <v>29802053</v>
      </c>
      <c r="G22" s="52">
        <v>167534</v>
      </c>
      <c r="H22" s="53">
        <v>32008452</v>
      </c>
      <c r="I22" s="54">
        <f t="shared" si="2"/>
        <v>32175986</v>
      </c>
    </row>
    <row r="23" spans="1:9" x14ac:dyDescent="0.2">
      <c r="A23" s="212" t="s">
        <v>10</v>
      </c>
      <c r="B23" s="211"/>
      <c r="C23" s="29">
        <v>134</v>
      </c>
      <c r="D23" s="52">
        <v>224978</v>
      </c>
      <c r="E23" s="53">
        <v>82999402</v>
      </c>
      <c r="F23" s="54">
        <f t="shared" si="1"/>
        <v>83224380</v>
      </c>
      <c r="G23" s="52">
        <v>43964</v>
      </c>
      <c r="H23" s="53">
        <v>86748374</v>
      </c>
      <c r="I23" s="54">
        <f t="shared" si="2"/>
        <v>86792338</v>
      </c>
    </row>
    <row r="24" spans="1:9" ht="21" customHeight="1" x14ac:dyDescent="0.2">
      <c r="A24" s="209" t="s">
        <v>215</v>
      </c>
      <c r="B24" s="210"/>
      <c r="C24" s="32">
        <v>135</v>
      </c>
      <c r="D24" s="55">
        <f>D25+D28</f>
        <v>-310057550</v>
      </c>
      <c r="E24" s="56">
        <f>E25+E28</f>
        <v>-879836649</v>
      </c>
      <c r="F24" s="54">
        <f t="shared" si="1"/>
        <v>-1189894199</v>
      </c>
      <c r="G24" s="55">
        <f t="shared" ref="G24:H24" si="4">G25+G28</f>
        <v>-279520792</v>
      </c>
      <c r="H24" s="56">
        <f t="shared" si="4"/>
        <v>-965424249</v>
      </c>
      <c r="I24" s="54">
        <f t="shared" si="2"/>
        <v>-1244945041</v>
      </c>
    </row>
    <row r="25" spans="1:9" x14ac:dyDescent="0.2">
      <c r="A25" s="210" t="s">
        <v>216</v>
      </c>
      <c r="B25" s="210"/>
      <c r="C25" s="32">
        <v>136</v>
      </c>
      <c r="D25" s="55">
        <f>D26+D27</f>
        <v>-291926942</v>
      </c>
      <c r="E25" s="56">
        <f>E26+E27</f>
        <v>-872893161</v>
      </c>
      <c r="F25" s="54">
        <f t="shared" si="1"/>
        <v>-1164820103</v>
      </c>
      <c r="G25" s="55">
        <f t="shared" ref="G25:H25" si="5">G26+G27</f>
        <v>-285443129</v>
      </c>
      <c r="H25" s="56">
        <f t="shared" si="5"/>
        <v>-919718141</v>
      </c>
      <c r="I25" s="54">
        <f t="shared" si="2"/>
        <v>-1205161270</v>
      </c>
    </row>
    <row r="26" spans="1:9" x14ac:dyDescent="0.2">
      <c r="A26" s="211" t="s">
        <v>217</v>
      </c>
      <c r="B26" s="211"/>
      <c r="C26" s="29">
        <v>137</v>
      </c>
      <c r="D26" s="52">
        <v>-291964576</v>
      </c>
      <c r="E26" s="53">
        <v>-964593318</v>
      </c>
      <c r="F26" s="54">
        <f t="shared" si="1"/>
        <v>-1256557894</v>
      </c>
      <c r="G26" s="52">
        <v>-285443129</v>
      </c>
      <c r="H26" s="53">
        <v>-998762828</v>
      </c>
      <c r="I26" s="54">
        <f t="shared" si="2"/>
        <v>-1284205957</v>
      </c>
    </row>
    <row r="27" spans="1:9" x14ac:dyDescent="0.2">
      <c r="A27" s="211" t="s">
        <v>218</v>
      </c>
      <c r="B27" s="211"/>
      <c r="C27" s="29">
        <v>138</v>
      </c>
      <c r="D27" s="52">
        <v>37634</v>
      </c>
      <c r="E27" s="53">
        <v>91700157</v>
      </c>
      <c r="F27" s="54">
        <f t="shared" si="1"/>
        <v>91737791</v>
      </c>
      <c r="G27" s="52">
        <v>0</v>
      </c>
      <c r="H27" s="53">
        <v>79044687</v>
      </c>
      <c r="I27" s="54">
        <f t="shared" si="2"/>
        <v>79044687</v>
      </c>
    </row>
    <row r="28" spans="1:9" x14ac:dyDescent="0.2">
      <c r="A28" s="210" t="s">
        <v>219</v>
      </c>
      <c r="B28" s="210"/>
      <c r="C28" s="32">
        <v>139</v>
      </c>
      <c r="D28" s="55">
        <f>D29+D30</f>
        <v>-18130608</v>
      </c>
      <c r="E28" s="56">
        <f>E29+E30</f>
        <v>-6943488</v>
      </c>
      <c r="F28" s="54">
        <f t="shared" si="1"/>
        <v>-25074096</v>
      </c>
      <c r="G28" s="55">
        <f t="shared" ref="G28:H28" si="6">G29+G30</f>
        <v>5922337</v>
      </c>
      <c r="H28" s="56">
        <f t="shared" si="6"/>
        <v>-45706108</v>
      </c>
      <c r="I28" s="54">
        <f t="shared" si="2"/>
        <v>-39783771</v>
      </c>
    </row>
    <row r="29" spans="1:9" x14ac:dyDescent="0.2">
      <c r="A29" s="211" t="s">
        <v>11</v>
      </c>
      <c r="B29" s="211"/>
      <c r="C29" s="29">
        <v>140</v>
      </c>
      <c r="D29" s="52">
        <v>-18130608</v>
      </c>
      <c r="E29" s="53">
        <v>710571</v>
      </c>
      <c r="F29" s="54">
        <f t="shared" si="1"/>
        <v>-17420037</v>
      </c>
      <c r="G29" s="52">
        <v>5922337</v>
      </c>
      <c r="H29" s="53">
        <v>-42346219</v>
      </c>
      <c r="I29" s="54">
        <f t="shared" si="2"/>
        <v>-36423882</v>
      </c>
    </row>
    <row r="30" spans="1:9" x14ac:dyDescent="0.2">
      <c r="A30" s="211" t="s">
        <v>12</v>
      </c>
      <c r="B30" s="211"/>
      <c r="C30" s="29">
        <v>141</v>
      </c>
      <c r="D30" s="52">
        <v>0</v>
      </c>
      <c r="E30" s="53">
        <v>-7654059</v>
      </c>
      <c r="F30" s="54">
        <f t="shared" si="1"/>
        <v>-7654059</v>
      </c>
      <c r="G30" s="52">
        <v>0</v>
      </c>
      <c r="H30" s="53">
        <v>-3359889</v>
      </c>
      <c r="I30" s="54">
        <f t="shared" si="2"/>
        <v>-3359889</v>
      </c>
    </row>
    <row r="31" spans="1:9" ht="31.5" customHeight="1" x14ac:dyDescent="0.2">
      <c r="A31" s="209" t="s">
        <v>248</v>
      </c>
      <c r="B31" s="210"/>
      <c r="C31" s="32">
        <v>142</v>
      </c>
      <c r="D31" s="55">
        <f>D32+D35</f>
        <v>-74231199</v>
      </c>
      <c r="E31" s="56">
        <f>E32+E35</f>
        <v>18162445</v>
      </c>
      <c r="F31" s="54">
        <f t="shared" si="1"/>
        <v>-56068754</v>
      </c>
      <c r="G31" s="55">
        <f t="shared" ref="G31:H31" si="7">G32+G35</f>
        <v>-230946304</v>
      </c>
      <c r="H31" s="56">
        <f t="shared" si="7"/>
        <v>12867466</v>
      </c>
      <c r="I31" s="54">
        <f t="shared" si="2"/>
        <v>-218078838</v>
      </c>
    </row>
    <row r="32" spans="1:9" x14ac:dyDescent="0.2">
      <c r="A32" s="210" t="s">
        <v>220</v>
      </c>
      <c r="B32" s="210"/>
      <c r="C32" s="32">
        <v>143</v>
      </c>
      <c r="D32" s="55">
        <f>D33+D34</f>
        <v>-74231199</v>
      </c>
      <c r="E32" s="56">
        <f>E33+E34</f>
        <v>15132403</v>
      </c>
      <c r="F32" s="54">
        <f t="shared" si="1"/>
        <v>-59098796</v>
      </c>
      <c r="G32" s="55">
        <f t="shared" ref="G32:H32" si="8">G33+G34</f>
        <v>-230946304</v>
      </c>
      <c r="H32" s="56">
        <f t="shared" si="8"/>
        <v>8946678</v>
      </c>
      <c r="I32" s="54">
        <f t="shared" si="2"/>
        <v>-221999626</v>
      </c>
    </row>
    <row r="33" spans="1:9" x14ac:dyDescent="0.2">
      <c r="A33" s="211" t="s">
        <v>221</v>
      </c>
      <c r="B33" s="211"/>
      <c r="C33" s="29">
        <v>144</v>
      </c>
      <c r="D33" s="52">
        <v>-74231199</v>
      </c>
      <c r="E33" s="53">
        <v>15253381</v>
      </c>
      <c r="F33" s="54">
        <f t="shared" si="1"/>
        <v>-58977818</v>
      </c>
      <c r="G33" s="52">
        <v>-230948791</v>
      </c>
      <c r="H33" s="53">
        <v>8946678</v>
      </c>
      <c r="I33" s="54">
        <f t="shared" si="2"/>
        <v>-222002113</v>
      </c>
    </row>
    <row r="34" spans="1:9" x14ac:dyDescent="0.2">
      <c r="A34" s="211" t="s">
        <v>222</v>
      </c>
      <c r="B34" s="211"/>
      <c r="C34" s="29">
        <v>145</v>
      </c>
      <c r="D34" s="52">
        <v>0</v>
      </c>
      <c r="E34" s="53">
        <v>-120978</v>
      </c>
      <c r="F34" s="54">
        <f t="shared" si="1"/>
        <v>-120978</v>
      </c>
      <c r="G34" s="52">
        <v>2487</v>
      </c>
      <c r="H34" s="53">
        <v>0</v>
      </c>
      <c r="I34" s="54">
        <f t="shared" si="2"/>
        <v>2487</v>
      </c>
    </row>
    <row r="35" spans="1:9" ht="31.5" customHeight="1" x14ac:dyDescent="0.2">
      <c r="A35" s="210" t="s">
        <v>223</v>
      </c>
      <c r="B35" s="210"/>
      <c r="C35" s="32">
        <v>146</v>
      </c>
      <c r="D35" s="55">
        <f>D36+D37</f>
        <v>0</v>
      </c>
      <c r="E35" s="56">
        <f>E36+E37</f>
        <v>3030042</v>
      </c>
      <c r="F35" s="54">
        <f t="shared" si="1"/>
        <v>3030042</v>
      </c>
      <c r="G35" s="55">
        <f t="shared" ref="G35:H35" si="9">G36+G37</f>
        <v>0</v>
      </c>
      <c r="H35" s="56">
        <f t="shared" si="9"/>
        <v>3920788</v>
      </c>
      <c r="I35" s="54">
        <f t="shared" si="2"/>
        <v>3920788</v>
      </c>
    </row>
    <row r="36" spans="1:9" x14ac:dyDescent="0.2">
      <c r="A36" s="211" t="s">
        <v>224</v>
      </c>
      <c r="B36" s="211"/>
      <c r="C36" s="29">
        <v>147</v>
      </c>
      <c r="D36" s="52">
        <v>0</v>
      </c>
      <c r="E36" s="53">
        <v>3030042</v>
      </c>
      <c r="F36" s="54">
        <f t="shared" si="1"/>
        <v>3030042</v>
      </c>
      <c r="G36" s="52">
        <v>0</v>
      </c>
      <c r="H36" s="53">
        <v>3920788</v>
      </c>
      <c r="I36" s="54">
        <f t="shared" si="2"/>
        <v>3920788</v>
      </c>
    </row>
    <row r="37" spans="1:9" x14ac:dyDescent="0.2">
      <c r="A37" s="211" t="s">
        <v>225</v>
      </c>
      <c r="B37" s="211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09" t="s">
        <v>317</v>
      </c>
      <c r="B38" s="210"/>
      <c r="C38" s="32">
        <v>149</v>
      </c>
      <c r="D38" s="55">
        <f>D39+D40</f>
        <v>-95028757</v>
      </c>
      <c r="E38" s="56">
        <f>E39+E40</f>
        <v>0</v>
      </c>
      <c r="F38" s="54">
        <f t="shared" si="1"/>
        <v>-95028757</v>
      </c>
      <c r="G38" s="55">
        <f t="shared" ref="G38:H38" si="10">G39+G40</f>
        <v>9069450</v>
      </c>
      <c r="H38" s="56">
        <f t="shared" si="10"/>
        <v>0</v>
      </c>
      <c r="I38" s="54">
        <f t="shared" si="2"/>
        <v>9069450</v>
      </c>
    </row>
    <row r="39" spans="1:9" x14ac:dyDescent="0.2">
      <c r="A39" s="211" t="s">
        <v>226</v>
      </c>
      <c r="B39" s="211"/>
      <c r="C39" s="29">
        <v>150</v>
      </c>
      <c r="D39" s="52">
        <v>-95028757</v>
      </c>
      <c r="E39" s="53">
        <v>0</v>
      </c>
      <c r="F39" s="54">
        <f t="shared" si="1"/>
        <v>-95028757</v>
      </c>
      <c r="G39" s="52">
        <v>9069450</v>
      </c>
      <c r="H39" s="53">
        <v>0</v>
      </c>
      <c r="I39" s="54">
        <f t="shared" si="2"/>
        <v>9069450</v>
      </c>
    </row>
    <row r="40" spans="1:9" x14ac:dyDescent="0.2">
      <c r="A40" s="211" t="s">
        <v>227</v>
      </c>
      <c r="B40" s="211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09" t="s">
        <v>228</v>
      </c>
      <c r="B41" s="210"/>
      <c r="C41" s="32">
        <v>152</v>
      </c>
      <c r="D41" s="55">
        <f>D42+D43</f>
        <v>0</v>
      </c>
      <c r="E41" s="55">
        <f>E42+E43</f>
        <v>-5332503</v>
      </c>
      <c r="F41" s="54">
        <f t="shared" si="1"/>
        <v>-5332503</v>
      </c>
      <c r="G41" s="55">
        <f>G42+G43</f>
        <v>0</v>
      </c>
      <c r="H41" s="55">
        <f>H42+H43</f>
        <v>-9060812</v>
      </c>
      <c r="I41" s="54">
        <f t="shared" si="2"/>
        <v>-9060812</v>
      </c>
    </row>
    <row r="42" spans="1:9" x14ac:dyDescent="0.2">
      <c r="A42" s="211" t="s">
        <v>13</v>
      </c>
      <c r="B42" s="211"/>
      <c r="C42" s="29">
        <v>153</v>
      </c>
      <c r="D42" s="52">
        <v>0</v>
      </c>
      <c r="E42" s="53">
        <v>-4678748</v>
      </c>
      <c r="F42" s="54">
        <f t="shared" si="1"/>
        <v>-4678748</v>
      </c>
      <c r="G42" s="52">
        <v>0</v>
      </c>
      <c r="H42" s="53">
        <v>-6238284</v>
      </c>
      <c r="I42" s="54">
        <f t="shared" si="2"/>
        <v>-6238284</v>
      </c>
    </row>
    <row r="43" spans="1:9" x14ac:dyDescent="0.2">
      <c r="A43" s="211" t="s">
        <v>14</v>
      </c>
      <c r="B43" s="211"/>
      <c r="C43" s="29">
        <v>154</v>
      </c>
      <c r="D43" s="52">
        <v>0</v>
      </c>
      <c r="E43" s="53">
        <v>-653755</v>
      </c>
      <c r="F43" s="54">
        <f t="shared" si="1"/>
        <v>-653755</v>
      </c>
      <c r="G43" s="52">
        <v>0</v>
      </c>
      <c r="H43" s="53">
        <v>-2822528</v>
      </c>
      <c r="I43" s="54">
        <f t="shared" si="2"/>
        <v>-2822528</v>
      </c>
    </row>
    <row r="44" spans="1:9" ht="22.5" customHeight="1" x14ac:dyDescent="0.2">
      <c r="A44" s="209" t="s">
        <v>229</v>
      </c>
      <c r="B44" s="210"/>
      <c r="C44" s="32">
        <v>155</v>
      </c>
      <c r="D44" s="55">
        <f>D45+D49</f>
        <v>-94277111</v>
      </c>
      <c r="E44" s="56">
        <f>E45+E49</f>
        <v>-752814830</v>
      </c>
      <c r="F44" s="54">
        <f t="shared" si="1"/>
        <v>-847091941</v>
      </c>
      <c r="G44" s="55">
        <f t="shared" ref="G44:H44" si="11">G45+G49</f>
        <v>-86282940</v>
      </c>
      <c r="H44" s="56">
        <f t="shared" si="11"/>
        <v>-777494932</v>
      </c>
      <c r="I44" s="54">
        <f t="shared" si="2"/>
        <v>-863777872</v>
      </c>
    </row>
    <row r="45" spans="1:9" x14ac:dyDescent="0.2">
      <c r="A45" s="210" t="s">
        <v>230</v>
      </c>
      <c r="B45" s="210"/>
      <c r="C45" s="32">
        <v>156</v>
      </c>
      <c r="D45" s="55">
        <f>D46+D47+D48</f>
        <v>-53048444</v>
      </c>
      <c r="E45" s="56">
        <f>E46+E47+E48</f>
        <v>-393584592</v>
      </c>
      <c r="F45" s="54">
        <f t="shared" si="1"/>
        <v>-446633036</v>
      </c>
      <c r="G45" s="55">
        <f t="shared" ref="G45:H45" si="12">G46+G47+G48</f>
        <v>-47237055</v>
      </c>
      <c r="H45" s="56">
        <f t="shared" si="12"/>
        <v>-406351036</v>
      </c>
      <c r="I45" s="54">
        <f t="shared" si="2"/>
        <v>-453588091</v>
      </c>
    </row>
    <row r="46" spans="1:9" x14ac:dyDescent="0.2">
      <c r="A46" s="211" t="s">
        <v>15</v>
      </c>
      <c r="B46" s="211"/>
      <c r="C46" s="29">
        <v>157</v>
      </c>
      <c r="D46" s="52">
        <v>-28687649</v>
      </c>
      <c r="E46" s="53">
        <v>-289254267</v>
      </c>
      <c r="F46" s="54">
        <f t="shared" si="1"/>
        <v>-317941916</v>
      </c>
      <c r="G46" s="52">
        <v>-24854885</v>
      </c>
      <c r="H46" s="53">
        <v>-234612489</v>
      </c>
      <c r="I46" s="54">
        <f t="shared" si="2"/>
        <v>-259467374</v>
      </c>
    </row>
    <row r="47" spans="1:9" x14ac:dyDescent="0.2">
      <c r="A47" s="211" t="s">
        <v>16</v>
      </c>
      <c r="B47" s="211"/>
      <c r="C47" s="29">
        <v>158</v>
      </c>
      <c r="D47" s="52">
        <v>-24360795</v>
      </c>
      <c r="E47" s="53">
        <v>-206773257</v>
      </c>
      <c r="F47" s="54">
        <f t="shared" si="1"/>
        <v>-231134052</v>
      </c>
      <c r="G47" s="52">
        <v>-22382170</v>
      </c>
      <c r="H47" s="53">
        <v>-173450800</v>
      </c>
      <c r="I47" s="54">
        <f t="shared" si="2"/>
        <v>-195832970</v>
      </c>
    </row>
    <row r="48" spans="1:9" x14ac:dyDescent="0.2">
      <c r="A48" s="211" t="s">
        <v>17</v>
      </c>
      <c r="B48" s="211"/>
      <c r="C48" s="29">
        <v>159</v>
      </c>
      <c r="D48" s="52">
        <v>0</v>
      </c>
      <c r="E48" s="53">
        <v>102442932</v>
      </c>
      <c r="F48" s="54">
        <f t="shared" si="1"/>
        <v>102442932</v>
      </c>
      <c r="G48" s="52">
        <v>0</v>
      </c>
      <c r="H48" s="53">
        <v>1712253</v>
      </c>
      <c r="I48" s="54">
        <f t="shared" si="2"/>
        <v>1712253</v>
      </c>
    </row>
    <row r="49" spans="1:9" ht="24.75" customHeight="1" x14ac:dyDescent="0.2">
      <c r="A49" s="210" t="s">
        <v>231</v>
      </c>
      <c r="B49" s="210"/>
      <c r="C49" s="32">
        <v>160</v>
      </c>
      <c r="D49" s="55">
        <f>D50+D51+D52</f>
        <v>-41228667</v>
      </c>
      <c r="E49" s="56">
        <f>E50+E51+E52</f>
        <v>-359230238</v>
      </c>
      <c r="F49" s="54">
        <f t="shared" si="1"/>
        <v>-400458905</v>
      </c>
      <c r="G49" s="55">
        <f t="shared" ref="G49:H49" si="13">G50+G51+G52</f>
        <v>-39045885</v>
      </c>
      <c r="H49" s="56">
        <f t="shared" si="13"/>
        <v>-371143896</v>
      </c>
      <c r="I49" s="54">
        <f t="shared" si="2"/>
        <v>-410189781</v>
      </c>
    </row>
    <row r="50" spans="1:9" x14ac:dyDescent="0.2">
      <c r="A50" s="211" t="s">
        <v>232</v>
      </c>
      <c r="B50" s="211"/>
      <c r="C50" s="29">
        <v>161</v>
      </c>
      <c r="D50" s="52">
        <v>-1937499</v>
      </c>
      <c r="E50" s="53">
        <v>-39312824</v>
      </c>
      <c r="F50" s="54">
        <f t="shared" si="1"/>
        <v>-41250323</v>
      </c>
      <c r="G50" s="52">
        <v>-3667655</v>
      </c>
      <c r="H50" s="53">
        <v>-54243045</v>
      </c>
      <c r="I50" s="54">
        <f t="shared" si="2"/>
        <v>-57910700</v>
      </c>
    </row>
    <row r="51" spans="1:9" x14ac:dyDescent="0.2">
      <c r="A51" s="211" t="s">
        <v>28</v>
      </c>
      <c r="B51" s="211"/>
      <c r="C51" s="29">
        <v>162</v>
      </c>
      <c r="D51" s="52">
        <v>-17334674</v>
      </c>
      <c r="E51" s="53">
        <v>-140967298</v>
      </c>
      <c r="F51" s="54">
        <f t="shared" si="1"/>
        <v>-158301972</v>
      </c>
      <c r="G51" s="52">
        <v>-16618925</v>
      </c>
      <c r="H51" s="53">
        <v>-147340546</v>
      </c>
      <c r="I51" s="54">
        <f t="shared" si="2"/>
        <v>-163959471</v>
      </c>
    </row>
    <row r="52" spans="1:9" x14ac:dyDescent="0.2">
      <c r="A52" s="211" t="s">
        <v>29</v>
      </c>
      <c r="B52" s="211"/>
      <c r="C52" s="29">
        <v>163</v>
      </c>
      <c r="D52" s="52">
        <v>-21956494</v>
      </c>
      <c r="E52" s="53">
        <v>-178950116</v>
      </c>
      <c r="F52" s="54">
        <f t="shared" si="1"/>
        <v>-200906610</v>
      </c>
      <c r="G52" s="52">
        <v>-18759305</v>
      </c>
      <c r="H52" s="53">
        <v>-169560305</v>
      </c>
      <c r="I52" s="54">
        <f t="shared" si="2"/>
        <v>-188319610</v>
      </c>
    </row>
    <row r="53" spans="1:9" x14ac:dyDescent="0.2">
      <c r="A53" s="209" t="s">
        <v>233</v>
      </c>
      <c r="B53" s="210"/>
      <c r="C53" s="32">
        <v>164</v>
      </c>
      <c r="D53" s="55">
        <f>D54+D55+D56+D57+D58+D59+D60</f>
        <v>-33290453</v>
      </c>
      <c r="E53" s="56">
        <f>E54+E55+E56+E57+E58+E59+E60</f>
        <v>-131075125</v>
      </c>
      <c r="F53" s="54">
        <f t="shared" si="1"/>
        <v>-164365578</v>
      </c>
      <c r="G53" s="55">
        <f t="shared" ref="G53:H53" si="14">G54+G55+G56+G57+G58+G59+G60</f>
        <v>-9276114</v>
      </c>
      <c r="H53" s="56">
        <f t="shared" si="14"/>
        <v>-56066303</v>
      </c>
      <c r="I53" s="54">
        <f t="shared" si="2"/>
        <v>-65342417</v>
      </c>
    </row>
    <row r="54" spans="1:9" ht="24" customHeight="1" x14ac:dyDescent="0.2">
      <c r="A54" s="211" t="s">
        <v>318</v>
      </c>
      <c r="B54" s="211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">
      <c r="A55" s="211" t="s">
        <v>30</v>
      </c>
      <c r="B55" s="211"/>
      <c r="C55" s="29">
        <v>166</v>
      </c>
      <c r="D55" s="52">
        <v>-22094</v>
      </c>
      <c r="E55" s="53">
        <v>-230627</v>
      </c>
      <c r="F55" s="54">
        <f t="shared" si="1"/>
        <v>-252721</v>
      </c>
      <c r="G55" s="52">
        <v>-1125506</v>
      </c>
      <c r="H55" s="53">
        <v>-6822854</v>
      </c>
      <c r="I55" s="54">
        <f t="shared" si="2"/>
        <v>-7948360</v>
      </c>
    </row>
    <row r="56" spans="1:9" x14ac:dyDescent="0.2">
      <c r="A56" s="211" t="s">
        <v>69</v>
      </c>
      <c r="B56" s="211"/>
      <c r="C56" s="29">
        <v>167</v>
      </c>
      <c r="D56" s="52">
        <v>-147254</v>
      </c>
      <c r="E56" s="53">
        <v>-16190255</v>
      </c>
      <c r="F56" s="54">
        <f t="shared" si="1"/>
        <v>-16337509</v>
      </c>
      <c r="G56" s="52">
        <v>0</v>
      </c>
      <c r="H56" s="53">
        <v>-6507201</v>
      </c>
      <c r="I56" s="54">
        <f t="shared" si="2"/>
        <v>-6507201</v>
      </c>
    </row>
    <row r="57" spans="1:9" x14ac:dyDescent="0.2">
      <c r="A57" s="211" t="s">
        <v>234</v>
      </c>
      <c r="B57" s="211"/>
      <c r="C57" s="29">
        <v>168</v>
      </c>
      <c r="D57" s="52">
        <v>-1744408</v>
      </c>
      <c r="E57" s="53">
        <v>-7626918</v>
      </c>
      <c r="F57" s="54">
        <f t="shared" si="1"/>
        <v>-9371326</v>
      </c>
      <c r="G57" s="52">
        <v>-484817</v>
      </c>
      <c r="H57" s="53">
        <v>-10085472</v>
      </c>
      <c r="I57" s="54">
        <f t="shared" si="2"/>
        <v>-10570289</v>
      </c>
    </row>
    <row r="58" spans="1:9" x14ac:dyDescent="0.2">
      <c r="A58" s="211" t="s">
        <v>235</v>
      </c>
      <c r="B58" s="211"/>
      <c r="C58" s="29">
        <v>169</v>
      </c>
      <c r="D58" s="52">
        <v>0</v>
      </c>
      <c r="E58" s="53">
        <v>-1049347</v>
      </c>
      <c r="F58" s="54">
        <f t="shared" si="1"/>
        <v>-1049347</v>
      </c>
      <c r="G58" s="52">
        <v>-164223</v>
      </c>
      <c r="H58" s="53">
        <v>-3352188</v>
      </c>
      <c r="I58" s="54">
        <f t="shared" si="2"/>
        <v>-3516411</v>
      </c>
    </row>
    <row r="59" spans="1:9" x14ac:dyDescent="0.2">
      <c r="A59" s="211" t="s">
        <v>236</v>
      </c>
      <c r="B59" s="211"/>
      <c r="C59" s="29">
        <v>170</v>
      </c>
      <c r="D59" s="52">
        <v>-30029954</v>
      </c>
      <c r="E59" s="53">
        <v>-14393380</v>
      </c>
      <c r="F59" s="54">
        <f t="shared" si="1"/>
        <v>-44423334</v>
      </c>
      <c r="G59" s="52">
        <v>-5777506</v>
      </c>
      <c r="H59" s="53">
        <v>-1574520</v>
      </c>
      <c r="I59" s="54">
        <f t="shared" si="2"/>
        <v>-7352026</v>
      </c>
    </row>
    <row r="60" spans="1:9" x14ac:dyDescent="0.2">
      <c r="A60" s="211" t="s">
        <v>94</v>
      </c>
      <c r="B60" s="211"/>
      <c r="C60" s="29">
        <v>171</v>
      </c>
      <c r="D60" s="52">
        <v>-1346743</v>
      </c>
      <c r="E60" s="53">
        <v>-91584598</v>
      </c>
      <c r="F60" s="54">
        <f t="shared" si="1"/>
        <v>-92931341</v>
      </c>
      <c r="G60" s="52">
        <v>-1724062</v>
      </c>
      <c r="H60" s="53">
        <v>-27724068</v>
      </c>
      <c r="I60" s="54">
        <f t="shared" si="2"/>
        <v>-29448130</v>
      </c>
    </row>
    <row r="61" spans="1:9" ht="29.25" customHeight="1" x14ac:dyDescent="0.2">
      <c r="A61" s="209" t="s">
        <v>319</v>
      </c>
      <c r="B61" s="210"/>
      <c r="C61" s="32">
        <v>172</v>
      </c>
      <c r="D61" s="55">
        <f>D62+D63</f>
        <v>-837297</v>
      </c>
      <c r="E61" s="56">
        <f>E62+E63</f>
        <v>-37051907</v>
      </c>
      <c r="F61" s="54">
        <f t="shared" si="1"/>
        <v>-37889204</v>
      </c>
      <c r="G61" s="55">
        <f t="shared" ref="G61:H61" si="15">G62+G63</f>
        <v>-901172</v>
      </c>
      <c r="H61" s="56">
        <f t="shared" si="15"/>
        <v>-40353240</v>
      </c>
      <c r="I61" s="54">
        <f t="shared" si="2"/>
        <v>-41254412</v>
      </c>
    </row>
    <row r="62" spans="1:9" x14ac:dyDescent="0.2">
      <c r="A62" s="211" t="s">
        <v>31</v>
      </c>
      <c r="B62" s="211"/>
      <c r="C62" s="29">
        <v>173</v>
      </c>
      <c r="D62" s="52">
        <v>0</v>
      </c>
      <c r="E62" s="53">
        <v>-715806</v>
      </c>
      <c r="F62" s="54">
        <f t="shared" si="1"/>
        <v>-715806</v>
      </c>
      <c r="G62" s="52">
        <v>0</v>
      </c>
      <c r="H62" s="53">
        <v>-774095</v>
      </c>
      <c r="I62" s="54">
        <f t="shared" si="2"/>
        <v>-774095</v>
      </c>
    </row>
    <row r="63" spans="1:9" x14ac:dyDescent="0.2">
      <c r="A63" s="211" t="s">
        <v>32</v>
      </c>
      <c r="B63" s="211"/>
      <c r="C63" s="29">
        <v>174</v>
      </c>
      <c r="D63" s="52">
        <v>-837297</v>
      </c>
      <c r="E63" s="53">
        <v>-36336101</v>
      </c>
      <c r="F63" s="54">
        <f t="shared" si="1"/>
        <v>-37173398</v>
      </c>
      <c r="G63" s="52">
        <v>-901172</v>
      </c>
      <c r="H63" s="53">
        <v>-39579145</v>
      </c>
      <c r="I63" s="54">
        <f t="shared" si="2"/>
        <v>-40480317</v>
      </c>
    </row>
    <row r="64" spans="1:9" x14ac:dyDescent="0.2">
      <c r="A64" s="212" t="s">
        <v>238</v>
      </c>
      <c r="B64" s="211"/>
      <c r="C64" s="29">
        <v>175</v>
      </c>
      <c r="D64" s="52">
        <v>-1830</v>
      </c>
      <c r="E64" s="53">
        <v>-1286388</v>
      </c>
      <c r="F64" s="54">
        <f t="shared" si="1"/>
        <v>-1288218</v>
      </c>
      <c r="G64" s="52">
        <v>-10160</v>
      </c>
      <c r="H64" s="53">
        <v>-5531953</v>
      </c>
      <c r="I64" s="54">
        <f t="shared" si="2"/>
        <v>-5542113</v>
      </c>
    </row>
    <row r="65" spans="1:9" ht="42" customHeight="1" x14ac:dyDescent="0.2">
      <c r="A65" s="209" t="s">
        <v>249</v>
      </c>
      <c r="B65" s="210"/>
      <c r="C65" s="32">
        <v>176</v>
      </c>
      <c r="D65" s="55">
        <f>D7+D13+D21+D22+D23+D24+D31+D38+D41+D53+D61+D64+D44</f>
        <v>36900661</v>
      </c>
      <c r="E65" s="56">
        <f>E7+E13+E21+E22+E23+E24+E31+E38+E41+E53+E61+E64+E44</f>
        <v>365761872</v>
      </c>
      <c r="F65" s="54">
        <f t="shared" si="1"/>
        <v>402662533</v>
      </c>
      <c r="G65" s="55">
        <f t="shared" ref="G65:H65" si="16">G7+G13+G21+G22+G23+G24+G31+G38+G41+G53+G61+G64+G44</f>
        <v>39967921</v>
      </c>
      <c r="H65" s="56">
        <f t="shared" si="16"/>
        <v>294656225</v>
      </c>
      <c r="I65" s="54">
        <f t="shared" si="2"/>
        <v>334624146</v>
      </c>
    </row>
    <row r="66" spans="1:9" x14ac:dyDescent="0.2">
      <c r="A66" s="209" t="s">
        <v>239</v>
      </c>
      <c r="B66" s="210"/>
      <c r="C66" s="32">
        <v>177</v>
      </c>
      <c r="D66" s="55">
        <f>D67+D68</f>
        <v>-6408280</v>
      </c>
      <c r="E66" s="56">
        <f>E67+E68</f>
        <v>-64390881</v>
      </c>
      <c r="F66" s="54">
        <f t="shared" si="1"/>
        <v>-70799161</v>
      </c>
      <c r="G66" s="55">
        <f t="shared" ref="G66:H66" si="17">G67+G68</f>
        <v>-7818294</v>
      </c>
      <c r="H66" s="56">
        <f t="shared" si="17"/>
        <v>-46933631</v>
      </c>
      <c r="I66" s="54">
        <f t="shared" si="2"/>
        <v>-54751925</v>
      </c>
    </row>
    <row r="67" spans="1:9" x14ac:dyDescent="0.2">
      <c r="A67" s="211" t="s">
        <v>240</v>
      </c>
      <c r="B67" s="211"/>
      <c r="C67" s="29">
        <v>178</v>
      </c>
      <c r="D67" s="52">
        <v>-6408280</v>
      </c>
      <c r="E67" s="53">
        <v>-64594371</v>
      </c>
      <c r="F67" s="54">
        <f t="shared" si="1"/>
        <v>-71002651</v>
      </c>
      <c r="G67" s="52">
        <v>-7818294</v>
      </c>
      <c r="H67" s="53">
        <v>-46998140</v>
      </c>
      <c r="I67" s="54">
        <f t="shared" si="2"/>
        <v>-54816434</v>
      </c>
    </row>
    <row r="68" spans="1:9" x14ac:dyDescent="0.2">
      <c r="A68" s="211" t="s">
        <v>241</v>
      </c>
      <c r="B68" s="211"/>
      <c r="C68" s="29">
        <v>179</v>
      </c>
      <c r="D68" s="52">
        <v>0</v>
      </c>
      <c r="E68" s="53">
        <v>203490</v>
      </c>
      <c r="F68" s="54">
        <f t="shared" si="1"/>
        <v>203490</v>
      </c>
      <c r="G68" s="52">
        <v>0</v>
      </c>
      <c r="H68" s="53">
        <v>64509</v>
      </c>
      <c r="I68" s="54">
        <f t="shared" si="2"/>
        <v>64509</v>
      </c>
    </row>
    <row r="69" spans="1:9" ht="24" customHeight="1" x14ac:dyDescent="0.2">
      <c r="A69" s="209" t="s">
        <v>320</v>
      </c>
      <c r="B69" s="210"/>
      <c r="C69" s="32">
        <v>180</v>
      </c>
      <c r="D69" s="55">
        <f>D65+D66</f>
        <v>30492381</v>
      </c>
      <c r="E69" s="56">
        <f>E65+E66</f>
        <v>301370991</v>
      </c>
      <c r="F69" s="54">
        <f t="shared" si="1"/>
        <v>331863372</v>
      </c>
      <c r="G69" s="55">
        <f t="shared" ref="G69:H69" si="18">G65+G66</f>
        <v>32149627</v>
      </c>
      <c r="H69" s="56">
        <f t="shared" si="18"/>
        <v>247722594</v>
      </c>
      <c r="I69" s="54">
        <f t="shared" si="2"/>
        <v>279872221</v>
      </c>
    </row>
    <row r="70" spans="1:9" x14ac:dyDescent="0.2">
      <c r="A70" s="205" t="s">
        <v>95</v>
      </c>
      <c r="B70" s="205"/>
      <c r="C70" s="29">
        <v>181</v>
      </c>
      <c r="D70" s="52">
        <v>30522058</v>
      </c>
      <c r="E70" s="53">
        <v>301046345</v>
      </c>
      <c r="F70" s="54">
        <f t="shared" si="1"/>
        <v>331568403</v>
      </c>
      <c r="G70" s="52">
        <v>32523566</v>
      </c>
      <c r="H70" s="53">
        <v>247452950</v>
      </c>
      <c r="I70" s="54">
        <f t="shared" si="2"/>
        <v>279976516</v>
      </c>
    </row>
    <row r="71" spans="1:9" x14ac:dyDescent="0.2">
      <c r="A71" s="205" t="s">
        <v>242</v>
      </c>
      <c r="B71" s="205"/>
      <c r="C71" s="29">
        <v>182</v>
      </c>
      <c r="D71" s="52">
        <v>-29677</v>
      </c>
      <c r="E71" s="53">
        <v>324646</v>
      </c>
      <c r="F71" s="54">
        <f t="shared" si="1"/>
        <v>294969</v>
      </c>
      <c r="G71" s="52">
        <v>-373939</v>
      </c>
      <c r="H71" s="53">
        <v>269644</v>
      </c>
      <c r="I71" s="54">
        <f t="shared" si="2"/>
        <v>-104295</v>
      </c>
    </row>
    <row r="72" spans="1:9" ht="30" customHeight="1" x14ac:dyDescent="0.2">
      <c r="A72" s="209" t="s">
        <v>243</v>
      </c>
      <c r="B72" s="209"/>
      <c r="C72" s="32">
        <v>183</v>
      </c>
      <c r="D72" s="55">
        <f>D7+D13+D21+D22+D23+D68</f>
        <v>644624858</v>
      </c>
      <c r="E72" s="56">
        <f>E7+E13+E21+E22+E23+E68</f>
        <v>2155200319</v>
      </c>
      <c r="F72" s="54">
        <f t="shared" ref="F72:F86" si="19">D72+E72</f>
        <v>2799825177</v>
      </c>
      <c r="G72" s="55">
        <f t="shared" ref="G72:H72" si="20">G7+G13+G21+G22+G23+G68</f>
        <v>637835953</v>
      </c>
      <c r="H72" s="56">
        <f t="shared" si="20"/>
        <v>2135784757</v>
      </c>
      <c r="I72" s="54">
        <f t="shared" ref="I72:I86" si="21">G72+H72</f>
        <v>2773620710</v>
      </c>
    </row>
    <row r="73" spans="1:9" ht="31.5" customHeight="1" x14ac:dyDescent="0.2">
      <c r="A73" s="209" t="s">
        <v>316</v>
      </c>
      <c r="B73" s="209"/>
      <c r="C73" s="32">
        <v>184</v>
      </c>
      <c r="D73" s="55">
        <f>D24+D31+D38+D41+D44+D53+D61+D64+D67</f>
        <v>-614132477</v>
      </c>
      <c r="E73" s="56">
        <f>E24+E31+E38+E41+E44+E53+E61+E64+E67</f>
        <v>-1853829328</v>
      </c>
      <c r="F73" s="54">
        <f t="shared" si="19"/>
        <v>-2467961805</v>
      </c>
      <c r="G73" s="55">
        <f t="shared" ref="G73:H73" si="22">G24+G31+G38+G41+G44+G53+G61+G64+G67</f>
        <v>-605686326</v>
      </c>
      <c r="H73" s="56">
        <f t="shared" si="22"/>
        <v>-1888062163</v>
      </c>
      <c r="I73" s="54">
        <f t="shared" si="21"/>
        <v>-2493748489</v>
      </c>
    </row>
    <row r="74" spans="1:9" x14ac:dyDescent="0.2">
      <c r="A74" s="209" t="s">
        <v>244</v>
      </c>
      <c r="B74" s="210"/>
      <c r="C74" s="32">
        <v>185</v>
      </c>
      <c r="D74" s="55">
        <f>D75+D76+D77+D78+D79+D80+D81+D82</f>
        <v>-9422760</v>
      </c>
      <c r="E74" s="56">
        <f>E75+E76+E77+E78+E79+E80+E81+E82</f>
        <v>-21074925</v>
      </c>
      <c r="F74" s="54">
        <f t="shared" si="19"/>
        <v>-30497685</v>
      </c>
      <c r="G74" s="55">
        <f t="shared" ref="G74:H74" si="23">G75+G76+G77+G78+G79+G80+G81+G82</f>
        <v>101928732</v>
      </c>
      <c r="H74" s="56">
        <f t="shared" si="23"/>
        <v>147478443</v>
      </c>
      <c r="I74" s="54">
        <f t="shared" si="21"/>
        <v>249407175</v>
      </c>
    </row>
    <row r="75" spans="1:9" ht="27.75" customHeight="1" x14ac:dyDescent="0.2">
      <c r="A75" s="208" t="s">
        <v>321</v>
      </c>
      <c r="B75" s="208"/>
      <c r="C75" s="29">
        <v>186</v>
      </c>
      <c r="D75" s="57">
        <v>-778135</v>
      </c>
      <c r="E75" s="58">
        <v>-1495457</v>
      </c>
      <c r="F75" s="54">
        <f t="shared" si="19"/>
        <v>-2273592</v>
      </c>
      <c r="G75" s="57">
        <v>-149522</v>
      </c>
      <c r="H75" s="58">
        <v>40293</v>
      </c>
      <c r="I75" s="54">
        <f t="shared" si="21"/>
        <v>-109229</v>
      </c>
    </row>
    <row r="76" spans="1:9" ht="21.6" customHeight="1" x14ac:dyDescent="0.2">
      <c r="A76" s="208" t="s">
        <v>322</v>
      </c>
      <c r="B76" s="208"/>
      <c r="C76" s="29">
        <v>187</v>
      </c>
      <c r="D76" s="57">
        <v>-10542226</v>
      </c>
      <c r="E76" s="58">
        <v>-23912222</v>
      </c>
      <c r="F76" s="54">
        <f t="shared" si="19"/>
        <v>-34454448</v>
      </c>
      <c r="G76" s="57">
        <v>123398584</v>
      </c>
      <c r="H76" s="58">
        <v>179299388</v>
      </c>
      <c r="I76" s="54">
        <f t="shared" si="21"/>
        <v>302697972</v>
      </c>
    </row>
    <row r="77" spans="1:9" ht="28.15" customHeight="1" x14ac:dyDescent="0.2">
      <c r="A77" s="208" t="s">
        <v>323</v>
      </c>
      <c r="B77" s="208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">
      <c r="A78" s="208" t="s">
        <v>324</v>
      </c>
      <c r="B78" s="208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08" t="s">
        <v>96</v>
      </c>
      <c r="B79" s="208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08" t="s">
        <v>97</v>
      </c>
      <c r="B80" s="208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08" t="s">
        <v>98</v>
      </c>
      <c r="B81" s="208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08" t="s">
        <v>99</v>
      </c>
      <c r="B82" s="208"/>
      <c r="C82" s="29">
        <v>193</v>
      </c>
      <c r="D82" s="57">
        <v>1897601</v>
      </c>
      <c r="E82" s="58">
        <v>4332754</v>
      </c>
      <c r="F82" s="54">
        <f t="shared" si="19"/>
        <v>6230355</v>
      </c>
      <c r="G82" s="57">
        <v>-21320330</v>
      </c>
      <c r="H82" s="58">
        <v>-31861238</v>
      </c>
      <c r="I82" s="54">
        <f t="shared" si="21"/>
        <v>-53181568</v>
      </c>
    </row>
    <row r="83" spans="1:9" x14ac:dyDescent="0.2">
      <c r="A83" s="209" t="s">
        <v>245</v>
      </c>
      <c r="B83" s="210"/>
      <c r="C83" s="32">
        <v>194</v>
      </c>
      <c r="D83" s="55">
        <f>D69+D74</f>
        <v>21069621</v>
      </c>
      <c r="E83" s="56">
        <f>E69+E74</f>
        <v>280296066</v>
      </c>
      <c r="F83" s="54">
        <f t="shared" si="19"/>
        <v>301365687</v>
      </c>
      <c r="G83" s="55">
        <f t="shared" ref="G83:H83" si="24">G69+G74</f>
        <v>134078359</v>
      </c>
      <c r="H83" s="56">
        <f t="shared" si="24"/>
        <v>395201037</v>
      </c>
      <c r="I83" s="54">
        <f t="shared" si="21"/>
        <v>529279396</v>
      </c>
    </row>
    <row r="84" spans="1:9" x14ac:dyDescent="0.2">
      <c r="A84" s="205" t="s">
        <v>246</v>
      </c>
      <c r="B84" s="205"/>
      <c r="C84" s="29">
        <v>195</v>
      </c>
      <c r="D84" s="52">
        <v>21109554</v>
      </c>
      <c r="E84" s="53">
        <v>280026151</v>
      </c>
      <c r="F84" s="54">
        <f t="shared" si="19"/>
        <v>301135705</v>
      </c>
      <c r="G84" s="52">
        <v>134454272</v>
      </c>
      <c r="H84" s="53">
        <v>394874756</v>
      </c>
      <c r="I84" s="54">
        <f t="shared" si="21"/>
        <v>529329028</v>
      </c>
    </row>
    <row r="85" spans="1:9" x14ac:dyDescent="0.2">
      <c r="A85" s="205" t="s">
        <v>247</v>
      </c>
      <c r="B85" s="205"/>
      <c r="C85" s="29">
        <v>196</v>
      </c>
      <c r="D85" s="52">
        <v>-39933</v>
      </c>
      <c r="E85" s="53">
        <v>269915</v>
      </c>
      <c r="F85" s="54">
        <f t="shared" si="19"/>
        <v>229982</v>
      </c>
      <c r="G85" s="52">
        <v>-375913</v>
      </c>
      <c r="H85" s="53">
        <v>326281</v>
      </c>
      <c r="I85" s="54">
        <f t="shared" si="21"/>
        <v>-49632</v>
      </c>
    </row>
    <row r="86" spans="1:9" x14ac:dyDescent="0.2">
      <c r="A86" s="206" t="s">
        <v>110</v>
      </c>
      <c r="B86" s="207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topLeftCell="A55" zoomScaleNormal="100" zoomScaleSheetLayoutView="100" workbookViewId="0">
      <selection activeCell="G84" sqref="G84:H86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17" t="s">
        <v>349</v>
      </c>
      <c r="B1" s="200"/>
      <c r="C1" s="200"/>
      <c r="D1" s="200"/>
      <c r="E1" s="200"/>
      <c r="F1" s="200"/>
      <c r="G1" s="200"/>
      <c r="H1" s="200"/>
      <c r="I1" s="200"/>
    </row>
    <row r="2" spans="1:9" ht="12.75" customHeight="1" x14ac:dyDescent="0.2">
      <c r="A2" s="201" t="s">
        <v>421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A3" s="219" t="s">
        <v>35</v>
      </c>
      <c r="B3" s="220"/>
      <c r="C3" s="220"/>
      <c r="D3" s="220"/>
      <c r="E3" s="220"/>
      <c r="F3" s="220"/>
      <c r="G3" s="220"/>
      <c r="H3" s="220"/>
      <c r="I3" s="220"/>
    </row>
    <row r="4" spans="1:9" ht="33.75" customHeight="1" x14ac:dyDescent="0.2">
      <c r="A4" s="203" t="s">
        <v>0</v>
      </c>
      <c r="B4" s="204"/>
      <c r="C4" s="203" t="s">
        <v>77</v>
      </c>
      <c r="D4" s="188" t="s">
        <v>4</v>
      </c>
      <c r="E4" s="189"/>
      <c r="F4" s="189"/>
      <c r="G4" s="188" t="s">
        <v>285</v>
      </c>
      <c r="H4" s="189"/>
      <c r="I4" s="189"/>
    </row>
    <row r="5" spans="1:9" ht="24" customHeight="1" x14ac:dyDescent="0.2">
      <c r="A5" s="204"/>
      <c r="B5" s="204"/>
      <c r="C5" s="20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3">
        <v>1</v>
      </c>
      <c r="B6" s="20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93" t="s">
        <v>205</v>
      </c>
      <c r="B7" s="191"/>
      <c r="C7" s="26">
        <v>118</v>
      </c>
      <c r="D7" s="40">
        <f>D8+D9+D10+D11+D12</f>
        <v>120848667</v>
      </c>
      <c r="E7" s="40">
        <f>E8+E9+E10+E11+E12</f>
        <v>603358075</v>
      </c>
      <c r="F7" s="40">
        <f>D7+E7</f>
        <v>724206742</v>
      </c>
      <c r="G7" s="40">
        <f t="shared" ref="G7:H7" si="0">G8+G9+G10+G11+G12</f>
        <v>130713003</v>
      </c>
      <c r="H7" s="40">
        <f t="shared" si="0"/>
        <v>621513375</v>
      </c>
      <c r="I7" s="40">
        <f>G7+H7</f>
        <v>752226378</v>
      </c>
    </row>
    <row r="8" spans="1:9" x14ac:dyDescent="0.2">
      <c r="A8" s="192" t="s">
        <v>67</v>
      </c>
      <c r="B8" s="192"/>
      <c r="C8" s="27">
        <v>119</v>
      </c>
      <c r="D8" s="41">
        <v>120543140</v>
      </c>
      <c r="E8" s="41">
        <v>571601228</v>
      </c>
      <c r="F8" s="40">
        <f t="shared" ref="F8:F71" si="1">D8+E8</f>
        <v>692144368</v>
      </c>
      <c r="G8" s="41">
        <v>130533255</v>
      </c>
      <c r="H8" s="41">
        <v>580175676</v>
      </c>
      <c r="I8" s="40">
        <f t="shared" ref="I8:I71" si="2">G8+H8</f>
        <v>710708931</v>
      </c>
    </row>
    <row r="9" spans="1:9" ht="19.5" customHeight="1" x14ac:dyDescent="0.2">
      <c r="A9" s="192" t="s">
        <v>206</v>
      </c>
      <c r="B9" s="192"/>
      <c r="C9" s="27">
        <v>120</v>
      </c>
      <c r="D9" s="41">
        <v>0</v>
      </c>
      <c r="E9" s="129">
        <v>4421875</v>
      </c>
      <c r="F9" s="40">
        <f t="shared" si="1"/>
        <v>4421875</v>
      </c>
      <c r="G9" s="41">
        <v>0</v>
      </c>
      <c r="H9" s="41">
        <v>-3146855</v>
      </c>
      <c r="I9" s="40">
        <f t="shared" si="2"/>
        <v>-3146855</v>
      </c>
    </row>
    <row r="10" spans="1:9" x14ac:dyDescent="0.2">
      <c r="A10" s="192" t="s">
        <v>207</v>
      </c>
      <c r="B10" s="192"/>
      <c r="C10" s="27">
        <v>121</v>
      </c>
      <c r="D10" s="41">
        <v>-81321</v>
      </c>
      <c r="E10" s="41">
        <v>-50467728</v>
      </c>
      <c r="F10" s="40">
        <f t="shared" si="1"/>
        <v>-50549049</v>
      </c>
      <c r="G10" s="41">
        <v>-10385</v>
      </c>
      <c r="H10" s="41">
        <v>-34508818</v>
      </c>
      <c r="I10" s="40">
        <f t="shared" si="2"/>
        <v>-34519203</v>
      </c>
    </row>
    <row r="11" spans="1:9" ht="22.5" customHeight="1" x14ac:dyDescent="0.2">
      <c r="A11" s="192" t="s">
        <v>208</v>
      </c>
      <c r="B11" s="192"/>
      <c r="C11" s="27">
        <v>122</v>
      </c>
      <c r="D11" s="41">
        <v>328852</v>
      </c>
      <c r="E11" s="41">
        <v>96920143</v>
      </c>
      <c r="F11" s="40">
        <f t="shared" si="1"/>
        <v>97248995</v>
      </c>
      <c r="G11" s="41">
        <v>192800</v>
      </c>
      <c r="H11" s="41">
        <v>116622685</v>
      </c>
      <c r="I11" s="40">
        <f t="shared" si="2"/>
        <v>116815485</v>
      </c>
    </row>
    <row r="12" spans="1:9" ht="21.75" customHeight="1" x14ac:dyDescent="0.2">
      <c r="A12" s="192" t="s">
        <v>209</v>
      </c>
      <c r="B12" s="192"/>
      <c r="C12" s="27">
        <v>123</v>
      </c>
      <c r="D12" s="41">
        <v>57996</v>
      </c>
      <c r="E12" s="41">
        <v>-19117443</v>
      </c>
      <c r="F12" s="40">
        <f t="shared" si="1"/>
        <v>-19059447</v>
      </c>
      <c r="G12" s="41">
        <v>-2667</v>
      </c>
      <c r="H12" s="41">
        <v>-37629313</v>
      </c>
      <c r="I12" s="40">
        <f t="shared" si="2"/>
        <v>-37631980</v>
      </c>
    </row>
    <row r="13" spans="1:9" x14ac:dyDescent="0.2">
      <c r="A13" s="193" t="s">
        <v>210</v>
      </c>
      <c r="B13" s="191"/>
      <c r="C13" s="26">
        <v>124</v>
      </c>
      <c r="D13" s="40">
        <f>D14+D15+D16+D17+D18+D19+D20</f>
        <v>32150841</v>
      </c>
      <c r="E13" s="40">
        <f>E14+E15+E16+E17+E18+E19+E20</f>
        <v>78819898</v>
      </c>
      <c r="F13" s="40">
        <f t="shared" si="1"/>
        <v>110970739</v>
      </c>
      <c r="G13" s="40">
        <f t="shared" ref="G13" si="3">G14+G15+G16+G17+G18+G19+G20</f>
        <v>33063450</v>
      </c>
      <c r="H13" s="40">
        <f>H14+H15+H16+H17+H18+H19+H20</f>
        <v>87303249</v>
      </c>
      <c r="I13" s="40">
        <f t="shared" si="2"/>
        <v>120366699</v>
      </c>
    </row>
    <row r="14" spans="1:9" ht="24" customHeight="1" x14ac:dyDescent="0.2">
      <c r="A14" s="192" t="s">
        <v>211</v>
      </c>
      <c r="B14" s="192"/>
      <c r="C14" s="27">
        <v>125</v>
      </c>
      <c r="D14" s="41">
        <v>305051</v>
      </c>
      <c r="E14" s="41">
        <v>5303367</v>
      </c>
      <c r="F14" s="40">
        <f t="shared" si="1"/>
        <v>5608418</v>
      </c>
      <c r="G14" s="41">
        <v>570661</v>
      </c>
      <c r="H14" s="41">
        <v>5563564</v>
      </c>
      <c r="I14" s="40">
        <f t="shared" si="2"/>
        <v>6134225</v>
      </c>
    </row>
    <row r="15" spans="1:9" ht="24.75" customHeight="1" x14ac:dyDescent="0.2">
      <c r="A15" s="192" t="s">
        <v>212</v>
      </c>
      <c r="B15" s="192"/>
      <c r="C15" s="27">
        <v>126</v>
      </c>
      <c r="D15" s="41">
        <v>25000</v>
      </c>
      <c r="E15" s="41">
        <v>35127159</v>
      </c>
      <c r="F15" s="40">
        <f t="shared" si="1"/>
        <v>35152159</v>
      </c>
      <c r="G15" s="41">
        <v>52221</v>
      </c>
      <c r="H15" s="41">
        <v>25420720</v>
      </c>
      <c r="I15" s="40">
        <f t="shared" si="2"/>
        <v>25472941</v>
      </c>
    </row>
    <row r="16" spans="1:9" x14ac:dyDescent="0.2">
      <c r="A16" s="192" t="s">
        <v>92</v>
      </c>
      <c r="B16" s="192"/>
      <c r="C16" s="27">
        <v>127</v>
      </c>
      <c r="D16" s="41">
        <v>30839612</v>
      </c>
      <c r="E16" s="41">
        <v>26951001</v>
      </c>
      <c r="F16" s="40">
        <f t="shared" si="1"/>
        <v>57790613</v>
      </c>
      <c r="G16" s="41">
        <v>30798749</v>
      </c>
      <c r="H16" s="41">
        <v>26738540</v>
      </c>
      <c r="I16" s="40">
        <f t="shared" si="2"/>
        <v>57537289</v>
      </c>
    </row>
    <row r="17" spans="1:9" x14ac:dyDescent="0.2">
      <c r="A17" s="192" t="s">
        <v>213</v>
      </c>
      <c r="B17" s="192"/>
      <c r="C17" s="27">
        <v>128</v>
      </c>
      <c r="D17" s="41">
        <v>102578</v>
      </c>
      <c r="E17" s="41">
        <v>-17126853</v>
      </c>
      <c r="F17" s="40">
        <f t="shared" si="1"/>
        <v>-17024275</v>
      </c>
      <c r="G17" s="41">
        <v>-644256</v>
      </c>
      <c r="H17" s="41">
        <v>-5708742</v>
      </c>
      <c r="I17" s="40">
        <f t="shared" si="2"/>
        <v>-6352998</v>
      </c>
    </row>
    <row r="18" spans="1:9" x14ac:dyDescent="0.2">
      <c r="A18" s="192" t="s">
        <v>214</v>
      </c>
      <c r="B18" s="192"/>
      <c r="C18" s="27">
        <v>129</v>
      </c>
      <c r="D18" s="41">
        <v>761680</v>
      </c>
      <c r="E18" s="41">
        <v>26227607</v>
      </c>
      <c r="F18" s="40">
        <f t="shared" si="1"/>
        <v>26989287</v>
      </c>
      <c r="G18" s="41">
        <v>2170734</v>
      </c>
      <c r="H18" s="41">
        <v>23256329</v>
      </c>
      <c r="I18" s="40">
        <f t="shared" si="2"/>
        <v>25427063</v>
      </c>
    </row>
    <row r="19" spans="1:9" x14ac:dyDescent="0.2">
      <c r="A19" s="192" t="s">
        <v>6</v>
      </c>
      <c r="B19" s="192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0</v>
      </c>
      <c r="H19" s="41">
        <v>0</v>
      </c>
      <c r="I19" s="40">
        <f t="shared" si="2"/>
        <v>0</v>
      </c>
    </row>
    <row r="20" spans="1:9" x14ac:dyDescent="0.2">
      <c r="A20" s="192" t="s">
        <v>7</v>
      </c>
      <c r="B20" s="192"/>
      <c r="C20" s="27">
        <v>131</v>
      </c>
      <c r="D20" s="41">
        <v>116920</v>
      </c>
      <c r="E20" s="41">
        <v>2337617</v>
      </c>
      <c r="F20" s="40">
        <f t="shared" si="1"/>
        <v>2454537</v>
      </c>
      <c r="G20" s="41">
        <v>115341</v>
      </c>
      <c r="H20" s="41">
        <v>12032838</v>
      </c>
      <c r="I20" s="40">
        <f t="shared" si="2"/>
        <v>12148179</v>
      </c>
    </row>
    <row r="21" spans="1:9" x14ac:dyDescent="0.2">
      <c r="A21" s="231" t="s">
        <v>8</v>
      </c>
      <c r="B21" s="192"/>
      <c r="C21" s="27">
        <v>132</v>
      </c>
      <c r="D21" s="41">
        <v>563343</v>
      </c>
      <c r="E21" s="41">
        <v>6833164</v>
      </c>
      <c r="F21" s="40">
        <f t="shared" si="1"/>
        <v>7396507</v>
      </c>
      <c r="G21" s="41">
        <v>536422</v>
      </c>
      <c r="H21" s="41">
        <v>7203548</v>
      </c>
      <c r="I21" s="40">
        <f t="shared" si="2"/>
        <v>7739970</v>
      </c>
    </row>
    <row r="22" spans="1:9" ht="24.75" customHeight="1" x14ac:dyDescent="0.2">
      <c r="A22" s="231" t="s">
        <v>9</v>
      </c>
      <c r="B22" s="192"/>
      <c r="C22" s="27">
        <v>133</v>
      </c>
      <c r="D22" s="41">
        <v>42134</v>
      </c>
      <c r="E22" s="41">
        <v>6625251</v>
      </c>
      <c r="F22" s="40">
        <f t="shared" si="1"/>
        <v>6667385</v>
      </c>
      <c r="G22" s="41">
        <v>39461</v>
      </c>
      <c r="H22" s="41">
        <v>9531326</v>
      </c>
      <c r="I22" s="40">
        <f t="shared" si="2"/>
        <v>9570787</v>
      </c>
    </row>
    <row r="23" spans="1:9" x14ac:dyDescent="0.2">
      <c r="A23" s="231" t="s">
        <v>10</v>
      </c>
      <c r="B23" s="192"/>
      <c r="C23" s="27">
        <v>134</v>
      </c>
      <c r="D23" s="41">
        <v>13369</v>
      </c>
      <c r="E23" s="41">
        <v>25716920</v>
      </c>
      <c r="F23" s="40">
        <f t="shared" si="1"/>
        <v>25730289</v>
      </c>
      <c r="G23" s="41">
        <v>14309</v>
      </c>
      <c r="H23" s="41">
        <v>30790785</v>
      </c>
      <c r="I23" s="40">
        <f t="shared" si="2"/>
        <v>30805094</v>
      </c>
    </row>
    <row r="24" spans="1:9" ht="21" customHeight="1" x14ac:dyDescent="0.2">
      <c r="A24" s="193" t="s">
        <v>215</v>
      </c>
      <c r="B24" s="191"/>
      <c r="C24" s="26">
        <v>135</v>
      </c>
      <c r="D24" s="40">
        <f>D25+D28</f>
        <v>-82570126</v>
      </c>
      <c r="E24" s="40">
        <f>E25+E28</f>
        <v>-300841721</v>
      </c>
      <c r="F24" s="40">
        <f t="shared" si="1"/>
        <v>-383411847</v>
      </c>
      <c r="G24" s="40">
        <f t="shared" ref="G24:H24" si="4">G25+G28</f>
        <v>-79946799</v>
      </c>
      <c r="H24" s="40">
        <f t="shared" si="4"/>
        <v>-365038595</v>
      </c>
      <c r="I24" s="40">
        <f t="shared" si="2"/>
        <v>-444985394</v>
      </c>
    </row>
    <row r="25" spans="1:9" x14ac:dyDescent="0.2">
      <c r="A25" s="191" t="s">
        <v>216</v>
      </c>
      <c r="B25" s="191"/>
      <c r="C25" s="26">
        <v>136</v>
      </c>
      <c r="D25" s="40">
        <f>D26+D27</f>
        <v>-78028658</v>
      </c>
      <c r="E25" s="40">
        <f>E26+E27</f>
        <v>-290282526</v>
      </c>
      <c r="F25" s="40">
        <f t="shared" si="1"/>
        <v>-368311184</v>
      </c>
      <c r="G25" s="40">
        <f t="shared" ref="G25:H25" si="5">G26+G27</f>
        <v>-74421003</v>
      </c>
      <c r="H25" s="40">
        <f t="shared" si="5"/>
        <v>-324057218</v>
      </c>
      <c r="I25" s="40">
        <f t="shared" si="2"/>
        <v>-398478221</v>
      </c>
    </row>
    <row r="26" spans="1:9" x14ac:dyDescent="0.2">
      <c r="A26" s="192" t="s">
        <v>217</v>
      </c>
      <c r="B26" s="192"/>
      <c r="C26" s="27">
        <v>137</v>
      </c>
      <c r="D26" s="41">
        <v>-78028552</v>
      </c>
      <c r="E26" s="41">
        <v>-311033897</v>
      </c>
      <c r="F26" s="40">
        <f t="shared" si="1"/>
        <v>-389062449</v>
      </c>
      <c r="G26" s="41">
        <v>-74421003</v>
      </c>
      <c r="H26" s="41">
        <v>-349578424</v>
      </c>
      <c r="I26" s="40">
        <f t="shared" si="2"/>
        <v>-423999427</v>
      </c>
    </row>
    <row r="27" spans="1:9" x14ac:dyDescent="0.2">
      <c r="A27" s="192" t="s">
        <v>218</v>
      </c>
      <c r="B27" s="192"/>
      <c r="C27" s="27">
        <v>138</v>
      </c>
      <c r="D27" s="41">
        <v>-106</v>
      </c>
      <c r="E27" s="41">
        <v>20751371</v>
      </c>
      <c r="F27" s="40">
        <f t="shared" si="1"/>
        <v>20751265</v>
      </c>
      <c r="G27" s="41">
        <v>0</v>
      </c>
      <c r="H27" s="41">
        <v>25521206</v>
      </c>
      <c r="I27" s="40">
        <f t="shared" si="2"/>
        <v>25521206</v>
      </c>
    </row>
    <row r="28" spans="1:9" x14ac:dyDescent="0.2">
      <c r="A28" s="191" t="s">
        <v>219</v>
      </c>
      <c r="B28" s="191"/>
      <c r="C28" s="26">
        <v>139</v>
      </c>
      <c r="D28" s="40">
        <f>D29+D30</f>
        <v>-4541468</v>
      </c>
      <c r="E28" s="40">
        <f>E29+E30</f>
        <v>-10559195</v>
      </c>
      <c r="F28" s="40">
        <f t="shared" si="1"/>
        <v>-15100663</v>
      </c>
      <c r="G28" s="40">
        <f t="shared" ref="G28:H28" si="6">G29+G30</f>
        <v>-5525796</v>
      </c>
      <c r="H28" s="40">
        <f t="shared" si="6"/>
        <v>-40981377</v>
      </c>
      <c r="I28" s="40">
        <f t="shared" si="2"/>
        <v>-46507173</v>
      </c>
    </row>
    <row r="29" spans="1:9" x14ac:dyDescent="0.2">
      <c r="A29" s="192" t="s">
        <v>11</v>
      </c>
      <c r="B29" s="192"/>
      <c r="C29" s="27">
        <v>140</v>
      </c>
      <c r="D29" s="41">
        <v>-4541468</v>
      </c>
      <c r="E29" s="41">
        <v>-16753940</v>
      </c>
      <c r="F29" s="40">
        <f t="shared" si="1"/>
        <v>-21295408</v>
      </c>
      <c r="G29" s="41">
        <v>-5525796</v>
      </c>
      <c r="H29" s="41">
        <v>-43679561</v>
      </c>
      <c r="I29" s="40">
        <f t="shared" si="2"/>
        <v>-49205357</v>
      </c>
    </row>
    <row r="30" spans="1:9" x14ac:dyDescent="0.2">
      <c r="A30" s="192" t="s">
        <v>12</v>
      </c>
      <c r="B30" s="192"/>
      <c r="C30" s="27">
        <v>141</v>
      </c>
      <c r="D30" s="41">
        <v>0</v>
      </c>
      <c r="E30" s="41">
        <v>6194745</v>
      </c>
      <c r="F30" s="40">
        <f t="shared" si="1"/>
        <v>6194745</v>
      </c>
      <c r="G30" s="41">
        <v>0</v>
      </c>
      <c r="H30" s="41">
        <v>2698184</v>
      </c>
      <c r="I30" s="40">
        <f t="shared" si="2"/>
        <v>2698184</v>
      </c>
    </row>
    <row r="31" spans="1:9" ht="31.5" customHeight="1" x14ac:dyDescent="0.2">
      <c r="A31" s="193" t="s">
        <v>248</v>
      </c>
      <c r="B31" s="191"/>
      <c r="C31" s="26">
        <v>142</v>
      </c>
      <c r="D31" s="40">
        <f>D32+D35</f>
        <v>-38730529</v>
      </c>
      <c r="E31" s="40">
        <f>E32+E35</f>
        <v>5579293</v>
      </c>
      <c r="F31" s="40">
        <f t="shared" si="1"/>
        <v>-33151236</v>
      </c>
      <c r="G31" s="40">
        <f t="shared" ref="G31:H31" si="7">G32+G35</f>
        <v>-45995753</v>
      </c>
      <c r="H31" s="40">
        <f t="shared" si="7"/>
        <v>7427278</v>
      </c>
      <c r="I31" s="40">
        <f t="shared" si="2"/>
        <v>-38568475</v>
      </c>
    </row>
    <row r="32" spans="1:9" x14ac:dyDescent="0.2">
      <c r="A32" s="191" t="s">
        <v>220</v>
      </c>
      <c r="B32" s="191"/>
      <c r="C32" s="26">
        <v>143</v>
      </c>
      <c r="D32" s="40">
        <f>D33+D34</f>
        <v>-38730529</v>
      </c>
      <c r="E32" s="40">
        <f>E33+E34</f>
        <v>3242544</v>
      </c>
      <c r="F32" s="40">
        <f t="shared" si="1"/>
        <v>-35487985</v>
      </c>
      <c r="G32" s="40">
        <f t="shared" ref="G32:H32" si="8">G33+G34</f>
        <v>-45995753</v>
      </c>
      <c r="H32" s="40">
        <f t="shared" si="8"/>
        <v>2661751</v>
      </c>
      <c r="I32" s="40">
        <f t="shared" si="2"/>
        <v>-43334002</v>
      </c>
    </row>
    <row r="33" spans="1:9" x14ac:dyDescent="0.2">
      <c r="A33" s="192" t="s">
        <v>221</v>
      </c>
      <c r="B33" s="192"/>
      <c r="C33" s="27">
        <v>144</v>
      </c>
      <c r="D33" s="41">
        <v>-38730529</v>
      </c>
      <c r="E33" s="41">
        <v>3242544</v>
      </c>
      <c r="F33" s="40">
        <f t="shared" si="1"/>
        <v>-35487985</v>
      </c>
      <c r="G33" s="41">
        <v>-46003592</v>
      </c>
      <c r="H33" s="41">
        <v>2661751</v>
      </c>
      <c r="I33" s="40">
        <f t="shared" si="2"/>
        <v>-43341841</v>
      </c>
    </row>
    <row r="34" spans="1:9" x14ac:dyDescent="0.2">
      <c r="A34" s="192" t="s">
        <v>222</v>
      </c>
      <c r="B34" s="192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7839</v>
      </c>
      <c r="H34" s="41">
        <v>0</v>
      </c>
      <c r="I34" s="40">
        <f t="shared" si="2"/>
        <v>7839</v>
      </c>
    </row>
    <row r="35" spans="1:9" ht="31.5" customHeight="1" x14ac:dyDescent="0.2">
      <c r="A35" s="191" t="s">
        <v>223</v>
      </c>
      <c r="B35" s="191"/>
      <c r="C35" s="26">
        <v>146</v>
      </c>
      <c r="D35" s="40">
        <f>D36+D37</f>
        <v>0</v>
      </c>
      <c r="E35" s="40">
        <f>E36+E37</f>
        <v>2336749</v>
      </c>
      <c r="F35" s="40">
        <f t="shared" si="1"/>
        <v>2336749</v>
      </c>
      <c r="G35" s="40">
        <f t="shared" ref="G35:H35" si="9">G36+G37</f>
        <v>0</v>
      </c>
      <c r="H35" s="40">
        <f t="shared" si="9"/>
        <v>4765527</v>
      </c>
      <c r="I35" s="40">
        <f t="shared" si="2"/>
        <v>4765527</v>
      </c>
    </row>
    <row r="36" spans="1:9" x14ac:dyDescent="0.2">
      <c r="A36" s="192" t="s">
        <v>224</v>
      </c>
      <c r="B36" s="192"/>
      <c r="C36" s="27">
        <v>147</v>
      </c>
      <c r="D36" s="41">
        <v>0</v>
      </c>
      <c r="E36" s="41">
        <v>2336749</v>
      </c>
      <c r="F36" s="40">
        <f t="shared" si="1"/>
        <v>2336749</v>
      </c>
      <c r="G36" s="41">
        <v>0</v>
      </c>
      <c r="H36" s="41">
        <v>4765527</v>
      </c>
      <c r="I36" s="40">
        <f t="shared" si="2"/>
        <v>4765527</v>
      </c>
    </row>
    <row r="37" spans="1:9" x14ac:dyDescent="0.2">
      <c r="A37" s="192" t="s">
        <v>225</v>
      </c>
      <c r="B37" s="192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193" t="s">
        <v>325</v>
      </c>
      <c r="B38" s="191"/>
      <c r="C38" s="26">
        <v>149</v>
      </c>
      <c r="D38" s="40">
        <f>D39+D40</f>
        <v>-126380</v>
      </c>
      <c r="E38" s="40">
        <f>E39+E40</f>
        <v>0</v>
      </c>
      <c r="F38" s="40">
        <f t="shared" si="1"/>
        <v>-126380</v>
      </c>
      <c r="G38" s="40">
        <f t="shared" ref="G38:H38" si="10">G39+G40</f>
        <v>2496228</v>
      </c>
      <c r="H38" s="40">
        <f t="shared" si="10"/>
        <v>0</v>
      </c>
      <c r="I38" s="40">
        <f t="shared" si="2"/>
        <v>2496228</v>
      </c>
    </row>
    <row r="39" spans="1:9" x14ac:dyDescent="0.2">
      <c r="A39" s="192" t="s">
        <v>226</v>
      </c>
      <c r="B39" s="192"/>
      <c r="C39" s="27">
        <v>150</v>
      </c>
      <c r="D39" s="41">
        <v>-126380</v>
      </c>
      <c r="E39" s="41">
        <v>0</v>
      </c>
      <c r="F39" s="40">
        <f t="shared" si="1"/>
        <v>-126380</v>
      </c>
      <c r="G39" s="41">
        <v>2496228</v>
      </c>
      <c r="H39" s="41">
        <v>0</v>
      </c>
      <c r="I39" s="40">
        <f t="shared" si="2"/>
        <v>2496228</v>
      </c>
    </row>
    <row r="40" spans="1:9" x14ac:dyDescent="0.2">
      <c r="A40" s="192" t="s">
        <v>227</v>
      </c>
      <c r="B40" s="192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31" t="s">
        <v>369</v>
      </c>
      <c r="B41" s="192"/>
      <c r="C41" s="27">
        <v>152</v>
      </c>
      <c r="D41" s="62">
        <f>D42+D43</f>
        <v>0</v>
      </c>
      <c r="E41" s="62">
        <f>E42+E43</f>
        <v>-4086270</v>
      </c>
      <c r="F41" s="40">
        <f t="shared" si="1"/>
        <v>-4086270</v>
      </c>
      <c r="G41" s="62">
        <f>G42+G43</f>
        <v>0</v>
      </c>
      <c r="H41" s="62">
        <f>H42+H43</f>
        <v>-5443434</v>
      </c>
      <c r="I41" s="40">
        <f t="shared" si="2"/>
        <v>-5443434</v>
      </c>
    </row>
    <row r="42" spans="1:9" x14ac:dyDescent="0.2">
      <c r="A42" s="192" t="s">
        <v>13</v>
      </c>
      <c r="B42" s="192"/>
      <c r="C42" s="27">
        <v>153</v>
      </c>
      <c r="D42" s="41">
        <v>0</v>
      </c>
      <c r="E42" s="41">
        <v>-3792340</v>
      </c>
      <c r="F42" s="40">
        <f t="shared" si="1"/>
        <v>-3792340</v>
      </c>
      <c r="G42" s="41">
        <v>0</v>
      </c>
      <c r="H42" s="41">
        <v>-4075966</v>
      </c>
      <c r="I42" s="40">
        <f t="shared" si="2"/>
        <v>-4075966</v>
      </c>
    </row>
    <row r="43" spans="1:9" x14ac:dyDescent="0.2">
      <c r="A43" s="192" t="s">
        <v>14</v>
      </c>
      <c r="B43" s="192"/>
      <c r="C43" s="27">
        <v>154</v>
      </c>
      <c r="D43" s="41">
        <v>0</v>
      </c>
      <c r="E43" s="41">
        <v>-293930</v>
      </c>
      <c r="F43" s="40">
        <f t="shared" si="1"/>
        <v>-293930</v>
      </c>
      <c r="G43" s="41">
        <v>0</v>
      </c>
      <c r="H43" s="41">
        <v>-1367468</v>
      </c>
      <c r="I43" s="40">
        <f t="shared" si="2"/>
        <v>-1367468</v>
      </c>
    </row>
    <row r="44" spans="1:9" ht="22.5" customHeight="1" x14ac:dyDescent="0.2">
      <c r="A44" s="193" t="s">
        <v>229</v>
      </c>
      <c r="B44" s="191"/>
      <c r="C44" s="26">
        <v>155</v>
      </c>
      <c r="D44" s="40">
        <f>D45+D49</f>
        <v>-30016409</v>
      </c>
      <c r="E44" s="40">
        <f>E45+E49</f>
        <v>-264869058</v>
      </c>
      <c r="F44" s="40">
        <f t="shared" si="1"/>
        <v>-294885467</v>
      </c>
      <c r="G44" s="40">
        <f t="shared" ref="G44:H44" si="11">G45+G49</f>
        <v>-28318381</v>
      </c>
      <c r="H44" s="40">
        <f t="shared" si="11"/>
        <v>-274319862</v>
      </c>
      <c r="I44" s="40">
        <f t="shared" si="2"/>
        <v>-302638243</v>
      </c>
    </row>
    <row r="45" spans="1:9" x14ac:dyDescent="0.2">
      <c r="A45" s="191" t="s">
        <v>230</v>
      </c>
      <c r="B45" s="191"/>
      <c r="C45" s="26">
        <v>156</v>
      </c>
      <c r="D45" s="40">
        <f>D46+D47+D48</f>
        <v>-15518472</v>
      </c>
      <c r="E45" s="40">
        <f>E46+E47+E48</f>
        <v>-141421549</v>
      </c>
      <c r="F45" s="40">
        <f t="shared" si="1"/>
        <v>-156940021</v>
      </c>
      <c r="G45" s="40">
        <f t="shared" ref="G45:H45" si="12">G46+G47+G48</f>
        <v>-14803248</v>
      </c>
      <c r="H45" s="40">
        <f t="shared" si="12"/>
        <v>-145340018</v>
      </c>
      <c r="I45" s="40">
        <f t="shared" si="2"/>
        <v>-160143266</v>
      </c>
    </row>
    <row r="46" spans="1:9" x14ac:dyDescent="0.2">
      <c r="A46" s="192" t="s">
        <v>15</v>
      </c>
      <c r="B46" s="192"/>
      <c r="C46" s="27">
        <v>157</v>
      </c>
      <c r="D46" s="41">
        <v>-7950974</v>
      </c>
      <c r="E46" s="41">
        <v>-81688079</v>
      </c>
      <c r="F46" s="40">
        <f t="shared" si="1"/>
        <v>-89639053</v>
      </c>
      <c r="G46" s="41">
        <v>-7186794</v>
      </c>
      <c r="H46" s="41">
        <v>-74712695</v>
      </c>
      <c r="I46" s="40">
        <f t="shared" si="2"/>
        <v>-81899489</v>
      </c>
    </row>
    <row r="47" spans="1:9" x14ac:dyDescent="0.2">
      <c r="A47" s="192" t="s">
        <v>16</v>
      </c>
      <c r="B47" s="192"/>
      <c r="C47" s="27">
        <v>158</v>
      </c>
      <c r="D47" s="41">
        <v>-7567498</v>
      </c>
      <c r="E47" s="41">
        <v>-68514322</v>
      </c>
      <c r="F47" s="40">
        <f t="shared" si="1"/>
        <v>-76081820</v>
      </c>
      <c r="G47" s="41">
        <v>-7616454</v>
      </c>
      <c r="H47" s="41">
        <v>-57688782</v>
      </c>
      <c r="I47" s="40">
        <f t="shared" si="2"/>
        <v>-65305236</v>
      </c>
    </row>
    <row r="48" spans="1:9" x14ac:dyDescent="0.2">
      <c r="A48" s="192" t="s">
        <v>17</v>
      </c>
      <c r="B48" s="192"/>
      <c r="C48" s="27">
        <v>159</v>
      </c>
      <c r="D48" s="41">
        <v>0</v>
      </c>
      <c r="E48" s="41">
        <v>8780852</v>
      </c>
      <c r="F48" s="40">
        <f t="shared" si="1"/>
        <v>8780852</v>
      </c>
      <c r="G48" s="41">
        <v>0</v>
      </c>
      <c r="H48" s="41">
        <v>-12938541</v>
      </c>
      <c r="I48" s="40">
        <f t="shared" si="2"/>
        <v>-12938541</v>
      </c>
    </row>
    <row r="49" spans="1:9" ht="24.75" customHeight="1" x14ac:dyDescent="0.2">
      <c r="A49" s="191" t="s">
        <v>231</v>
      </c>
      <c r="B49" s="191"/>
      <c r="C49" s="26">
        <v>160</v>
      </c>
      <c r="D49" s="40">
        <f>D50+D51+D52</f>
        <v>-14497937</v>
      </c>
      <c r="E49" s="40">
        <f>E50+E51+E52</f>
        <v>-123447509</v>
      </c>
      <c r="F49" s="40">
        <f t="shared" si="1"/>
        <v>-137945446</v>
      </c>
      <c r="G49" s="40">
        <f t="shared" ref="G49:H49" si="13">G50+G51+G52</f>
        <v>-13515133</v>
      </c>
      <c r="H49" s="40">
        <f t="shared" si="13"/>
        <v>-128979844</v>
      </c>
      <c r="I49" s="40">
        <f t="shared" si="2"/>
        <v>-142494977</v>
      </c>
    </row>
    <row r="50" spans="1:9" x14ac:dyDescent="0.2">
      <c r="A50" s="192" t="s">
        <v>232</v>
      </c>
      <c r="B50" s="192"/>
      <c r="C50" s="27">
        <v>161</v>
      </c>
      <c r="D50" s="41">
        <v>-667116</v>
      </c>
      <c r="E50" s="41">
        <v>-13578816</v>
      </c>
      <c r="F50" s="40">
        <f t="shared" si="1"/>
        <v>-14245932</v>
      </c>
      <c r="G50" s="41">
        <v>-1258269</v>
      </c>
      <c r="H50" s="41">
        <v>-18327359</v>
      </c>
      <c r="I50" s="40">
        <f t="shared" si="2"/>
        <v>-19585628</v>
      </c>
    </row>
    <row r="51" spans="1:9" x14ac:dyDescent="0.2">
      <c r="A51" s="192" t="s">
        <v>28</v>
      </c>
      <c r="B51" s="192"/>
      <c r="C51" s="27">
        <v>162</v>
      </c>
      <c r="D51" s="41">
        <v>-5338519</v>
      </c>
      <c r="E51" s="41">
        <v>-44215581</v>
      </c>
      <c r="F51" s="40">
        <f t="shared" si="1"/>
        <v>-49554100</v>
      </c>
      <c r="G51" s="41">
        <v>-5001563</v>
      </c>
      <c r="H51" s="41">
        <v>-46308017</v>
      </c>
      <c r="I51" s="40">
        <f t="shared" si="2"/>
        <v>-51309580</v>
      </c>
    </row>
    <row r="52" spans="1:9" x14ac:dyDescent="0.2">
      <c r="A52" s="192" t="s">
        <v>29</v>
      </c>
      <c r="B52" s="192"/>
      <c r="C52" s="27">
        <v>163</v>
      </c>
      <c r="D52" s="41">
        <v>-8492302</v>
      </c>
      <c r="E52" s="41">
        <v>-65653112</v>
      </c>
      <c r="F52" s="40">
        <f t="shared" si="1"/>
        <v>-74145414</v>
      </c>
      <c r="G52" s="41">
        <v>-7255301</v>
      </c>
      <c r="H52" s="41">
        <v>-64344468</v>
      </c>
      <c r="I52" s="40">
        <f t="shared" si="2"/>
        <v>-71599769</v>
      </c>
    </row>
    <row r="53" spans="1:9" x14ac:dyDescent="0.2">
      <c r="A53" s="193" t="s">
        <v>233</v>
      </c>
      <c r="B53" s="191"/>
      <c r="C53" s="26">
        <v>164</v>
      </c>
      <c r="D53" s="40">
        <f>D54+D55+D56+D57+D58+D59+D60</f>
        <v>13784411</v>
      </c>
      <c r="E53" s="40">
        <f>E54+E55+E56+E57+E58+E59+E60</f>
        <v>-17678134</v>
      </c>
      <c r="F53" s="40">
        <f t="shared" si="1"/>
        <v>-3893723</v>
      </c>
      <c r="G53" s="40">
        <f t="shared" ref="G53:H53" si="14">G54+G55+G56+G57+G58+G59+G60</f>
        <v>1145836</v>
      </c>
      <c r="H53" s="40">
        <f t="shared" si="14"/>
        <v>-26678042</v>
      </c>
      <c r="I53" s="40">
        <f t="shared" si="2"/>
        <v>-25532206</v>
      </c>
    </row>
    <row r="54" spans="1:9" ht="24" customHeight="1" x14ac:dyDescent="0.2">
      <c r="A54" s="192" t="s">
        <v>318</v>
      </c>
      <c r="B54" s="192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">
      <c r="A55" s="192" t="s">
        <v>30</v>
      </c>
      <c r="B55" s="192"/>
      <c r="C55" s="27">
        <v>166</v>
      </c>
      <c r="D55" s="41">
        <v>-9839</v>
      </c>
      <c r="E55" s="41">
        <v>-79847</v>
      </c>
      <c r="F55" s="40">
        <f t="shared" si="1"/>
        <v>-89686</v>
      </c>
      <c r="G55" s="41">
        <v>-398642</v>
      </c>
      <c r="H55" s="41">
        <v>-2262219</v>
      </c>
      <c r="I55" s="40">
        <f t="shared" si="2"/>
        <v>-2660861</v>
      </c>
    </row>
    <row r="56" spans="1:9" x14ac:dyDescent="0.2">
      <c r="A56" s="192" t="s">
        <v>69</v>
      </c>
      <c r="B56" s="192"/>
      <c r="C56" s="27">
        <v>167</v>
      </c>
      <c r="D56" s="41">
        <v>-147254</v>
      </c>
      <c r="E56" s="41">
        <v>-2582936</v>
      </c>
      <c r="F56" s="40">
        <f t="shared" si="1"/>
        <v>-2730190</v>
      </c>
      <c r="G56" s="41">
        <v>0</v>
      </c>
      <c r="H56" s="41">
        <v>-5981653</v>
      </c>
      <c r="I56" s="40">
        <f t="shared" si="2"/>
        <v>-5981653</v>
      </c>
    </row>
    <row r="57" spans="1:9" x14ac:dyDescent="0.2">
      <c r="A57" s="192" t="s">
        <v>234</v>
      </c>
      <c r="B57" s="192"/>
      <c r="C57" s="27">
        <v>168</v>
      </c>
      <c r="D57" s="41">
        <v>-140095</v>
      </c>
      <c r="E57" s="41">
        <v>-3539957</v>
      </c>
      <c r="F57" s="40">
        <f t="shared" si="1"/>
        <v>-3680052</v>
      </c>
      <c r="G57" s="41">
        <v>0</v>
      </c>
      <c r="H57" s="41">
        <v>-7430105</v>
      </c>
      <c r="I57" s="40">
        <f t="shared" si="2"/>
        <v>-7430105</v>
      </c>
    </row>
    <row r="58" spans="1:9" x14ac:dyDescent="0.2">
      <c r="A58" s="192" t="s">
        <v>235</v>
      </c>
      <c r="B58" s="192"/>
      <c r="C58" s="27">
        <v>169</v>
      </c>
      <c r="D58" s="41">
        <v>6356</v>
      </c>
      <c r="E58" s="41">
        <v>-561099</v>
      </c>
      <c r="F58" s="40">
        <f t="shared" si="1"/>
        <v>-554743</v>
      </c>
      <c r="G58" s="41">
        <v>-152895</v>
      </c>
      <c r="H58" s="41">
        <v>-2713736</v>
      </c>
      <c r="I58" s="40">
        <f t="shared" si="2"/>
        <v>-2866631</v>
      </c>
    </row>
    <row r="59" spans="1:9" x14ac:dyDescent="0.2">
      <c r="A59" s="192" t="s">
        <v>236</v>
      </c>
      <c r="B59" s="192"/>
      <c r="C59" s="27">
        <v>170</v>
      </c>
      <c r="D59" s="41">
        <v>14475852</v>
      </c>
      <c r="E59" s="41">
        <v>7630560</v>
      </c>
      <c r="F59" s="40">
        <f t="shared" si="1"/>
        <v>22106412</v>
      </c>
      <c r="G59" s="41">
        <v>2268245</v>
      </c>
      <c r="H59" s="41">
        <v>1920910</v>
      </c>
      <c r="I59" s="40">
        <f t="shared" si="2"/>
        <v>4189155</v>
      </c>
    </row>
    <row r="60" spans="1:9" x14ac:dyDescent="0.2">
      <c r="A60" s="192" t="s">
        <v>94</v>
      </c>
      <c r="B60" s="192"/>
      <c r="C60" s="27">
        <v>171</v>
      </c>
      <c r="D60" s="41">
        <v>-400609</v>
      </c>
      <c r="E60" s="41">
        <v>-18544855</v>
      </c>
      <c r="F60" s="40">
        <f t="shared" si="1"/>
        <v>-18945464</v>
      </c>
      <c r="G60" s="41">
        <v>-570872</v>
      </c>
      <c r="H60" s="41">
        <v>-10211239</v>
      </c>
      <c r="I60" s="40">
        <f t="shared" si="2"/>
        <v>-10782111</v>
      </c>
    </row>
    <row r="61" spans="1:9" ht="29.25" customHeight="1" x14ac:dyDescent="0.2">
      <c r="A61" s="193" t="s">
        <v>237</v>
      </c>
      <c r="B61" s="191"/>
      <c r="C61" s="26">
        <v>172</v>
      </c>
      <c r="D61" s="40">
        <f>D62+D63</f>
        <v>-290643</v>
      </c>
      <c r="E61" s="40">
        <f>E62+E63</f>
        <v>-12109107</v>
      </c>
      <c r="F61" s="40">
        <f t="shared" si="1"/>
        <v>-12399750</v>
      </c>
      <c r="G61" s="40">
        <f t="shared" ref="G61:H61" si="15">G62+G63</f>
        <v>-527608</v>
      </c>
      <c r="H61" s="40">
        <f t="shared" si="15"/>
        <v>-13920528</v>
      </c>
      <c r="I61" s="40">
        <f t="shared" si="2"/>
        <v>-14448136</v>
      </c>
    </row>
    <row r="62" spans="1:9" x14ac:dyDescent="0.2">
      <c r="A62" s="192" t="s">
        <v>31</v>
      </c>
      <c r="B62" s="192"/>
      <c r="C62" s="27">
        <v>173</v>
      </c>
      <c r="D62" s="41">
        <v>0</v>
      </c>
      <c r="E62" s="41">
        <v>-182343</v>
      </c>
      <c r="F62" s="40">
        <f t="shared" si="1"/>
        <v>-182343</v>
      </c>
      <c r="G62" s="41">
        <v>0</v>
      </c>
      <c r="H62" s="41">
        <v>-265798</v>
      </c>
      <c r="I62" s="40">
        <f t="shared" si="2"/>
        <v>-265798</v>
      </c>
    </row>
    <row r="63" spans="1:9" x14ac:dyDescent="0.2">
      <c r="A63" s="192" t="s">
        <v>32</v>
      </c>
      <c r="B63" s="192"/>
      <c r="C63" s="27">
        <v>174</v>
      </c>
      <c r="D63" s="41">
        <v>-290643</v>
      </c>
      <c r="E63" s="41">
        <v>-11926764</v>
      </c>
      <c r="F63" s="40">
        <f t="shared" si="1"/>
        <v>-12217407</v>
      </c>
      <c r="G63" s="41">
        <v>-527608</v>
      </c>
      <c r="H63" s="41">
        <v>-13654730</v>
      </c>
      <c r="I63" s="40">
        <f t="shared" si="2"/>
        <v>-14182338</v>
      </c>
    </row>
    <row r="64" spans="1:9" x14ac:dyDescent="0.2">
      <c r="A64" s="231" t="s">
        <v>238</v>
      </c>
      <c r="B64" s="192"/>
      <c r="C64" s="27">
        <v>175</v>
      </c>
      <c r="D64" s="41">
        <v>1303</v>
      </c>
      <c r="E64" s="41">
        <v>-385865</v>
      </c>
      <c r="F64" s="40">
        <f t="shared" si="1"/>
        <v>-384562</v>
      </c>
      <c r="G64" s="41">
        <v>-2244</v>
      </c>
      <c r="H64" s="41">
        <v>-3585279</v>
      </c>
      <c r="I64" s="40">
        <f t="shared" si="2"/>
        <v>-3587523</v>
      </c>
    </row>
    <row r="65" spans="1:9" ht="42" customHeight="1" x14ac:dyDescent="0.2">
      <c r="A65" s="193" t="s">
        <v>314</v>
      </c>
      <c r="B65" s="191"/>
      <c r="C65" s="26">
        <v>176</v>
      </c>
      <c r="D65" s="40">
        <f>D7+D13+D21+D22+D23+D24+D31+D38+D41+D53+D61+D64+D44</f>
        <v>15669981</v>
      </c>
      <c r="E65" s="40">
        <f>E7+E13+E21+E22+E23+E24+E31+E38+E41+E53+E61+E64+E44</f>
        <v>126962446</v>
      </c>
      <c r="F65" s="40">
        <f t="shared" si="1"/>
        <v>142632427</v>
      </c>
      <c r="G65" s="40">
        <f t="shared" ref="G65:H65" si="16">G7+G13+G21+G22+G23+G24+G31+G38+G41+G53+G61+G64+G44</f>
        <v>13217924</v>
      </c>
      <c r="H65" s="40">
        <f t="shared" si="16"/>
        <v>74783821</v>
      </c>
      <c r="I65" s="40">
        <f t="shared" si="2"/>
        <v>88001745</v>
      </c>
    </row>
    <row r="66" spans="1:9" x14ac:dyDescent="0.2">
      <c r="A66" s="193" t="s">
        <v>239</v>
      </c>
      <c r="B66" s="191"/>
      <c r="C66" s="26">
        <v>177</v>
      </c>
      <c r="D66" s="40">
        <f>D67+D68</f>
        <v>-2564209</v>
      </c>
      <c r="E66" s="40">
        <f>E67+E68</f>
        <v>-22979629</v>
      </c>
      <c r="F66" s="40">
        <f t="shared" si="1"/>
        <v>-25543838</v>
      </c>
      <c r="G66" s="40">
        <f t="shared" ref="G66:H66" si="17">G67+G68</f>
        <v>-2439299</v>
      </c>
      <c r="H66" s="40">
        <f t="shared" si="17"/>
        <v>-13346993</v>
      </c>
      <c r="I66" s="40">
        <f t="shared" si="2"/>
        <v>-15786292</v>
      </c>
    </row>
    <row r="67" spans="1:9" x14ac:dyDescent="0.2">
      <c r="A67" s="192" t="s">
        <v>240</v>
      </c>
      <c r="B67" s="192"/>
      <c r="C67" s="27">
        <v>178</v>
      </c>
      <c r="D67" s="41">
        <v>-2564209</v>
      </c>
      <c r="E67" s="41">
        <v>-23001132</v>
      </c>
      <c r="F67" s="40">
        <f t="shared" si="1"/>
        <v>-25565341</v>
      </c>
      <c r="G67" s="41">
        <v>-2439299</v>
      </c>
      <c r="H67" s="41">
        <v>-13368496</v>
      </c>
      <c r="I67" s="40">
        <f t="shared" si="2"/>
        <v>-15807795</v>
      </c>
    </row>
    <row r="68" spans="1:9" x14ac:dyDescent="0.2">
      <c r="A68" s="192" t="s">
        <v>241</v>
      </c>
      <c r="B68" s="192"/>
      <c r="C68" s="27">
        <v>179</v>
      </c>
      <c r="D68" s="41">
        <v>0</v>
      </c>
      <c r="E68" s="41">
        <v>21503</v>
      </c>
      <c r="F68" s="40">
        <f t="shared" si="1"/>
        <v>21503</v>
      </c>
      <c r="G68" s="41">
        <v>0</v>
      </c>
      <c r="H68" s="41">
        <v>21503</v>
      </c>
      <c r="I68" s="40">
        <f t="shared" si="2"/>
        <v>21503</v>
      </c>
    </row>
    <row r="69" spans="1:9" ht="24" customHeight="1" x14ac:dyDescent="0.2">
      <c r="A69" s="193" t="s">
        <v>315</v>
      </c>
      <c r="B69" s="191"/>
      <c r="C69" s="26">
        <v>180</v>
      </c>
      <c r="D69" s="40">
        <f>D65+D66</f>
        <v>13105772</v>
      </c>
      <c r="E69" s="40">
        <f>E65+E66</f>
        <v>103982817</v>
      </c>
      <c r="F69" s="40">
        <f t="shared" si="1"/>
        <v>117088589</v>
      </c>
      <c r="G69" s="40">
        <f t="shared" ref="G69:H69" si="18">G65+G66</f>
        <v>10778625</v>
      </c>
      <c r="H69" s="40">
        <f t="shared" si="18"/>
        <v>61436828</v>
      </c>
      <c r="I69" s="40">
        <f t="shared" si="2"/>
        <v>72215453</v>
      </c>
    </row>
    <row r="70" spans="1:9" x14ac:dyDescent="0.2">
      <c r="A70" s="230" t="s">
        <v>95</v>
      </c>
      <c r="B70" s="230"/>
      <c r="C70" s="27">
        <v>181</v>
      </c>
      <c r="D70" s="41">
        <v>13124645</v>
      </c>
      <c r="E70" s="41">
        <v>103824781</v>
      </c>
      <c r="F70" s="40">
        <f t="shared" si="1"/>
        <v>116949426</v>
      </c>
      <c r="G70" s="41">
        <v>10875640</v>
      </c>
      <c r="H70" s="41">
        <v>61350073</v>
      </c>
      <c r="I70" s="40">
        <f t="shared" si="2"/>
        <v>72225713</v>
      </c>
    </row>
    <row r="71" spans="1:9" x14ac:dyDescent="0.2">
      <c r="A71" s="230" t="s">
        <v>242</v>
      </c>
      <c r="B71" s="230"/>
      <c r="C71" s="27">
        <v>182</v>
      </c>
      <c r="D71" s="41">
        <v>-18873</v>
      </c>
      <c r="E71" s="41">
        <v>158036</v>
      </c>
      <c r="F71" s="40">
        <f t="shared" si="1"/>
        <v>139163</v>
      </c>
      <c r="G71" s="41">
        <v>-97015</v>
      </c>
      <c r="H71" s="41">
        <v>86755</v>
      </c>
      <c r="I71" s="40">
        <f t="shared" si="2"/>
        <v>-10260</v>
      </c>
    </row>
    <row r="72" spans="1:9" ht="30" customHeight="1" x14ac:dyDescent="0.2">
      <c r="A72" s="193" t="s">
        <v>243</v>
      </c>
      <c r="B72" s="193"/>
      <c r="C72" s="26">
        <v>183</v>
      </c>
      <c r="D72" s="40">
        <f>D7+D13+D21+D22+D23+D68</f>
        <v>153618354</v>
      </c>
      <c r="E72" s="40">
        <f>E7+E13+E21+E22+E23+E68</f>
        <v>721374811</v>
      </c>
      <c r="F72" s="40">
        <f t="shared" ref="F72:F86" si="19">D72+E72</f>
        <v>874993165</v>
      </c>
      <c r="G72" s="40">
        <f t="shared" ref="G72:H72" si="20">G7+G13+G21+G22+G23+G68</f>
        <v>164366645</v>
      </c>
      <c r="H72" s="40">
        <f t="shared" si="20"/>
        <v>756363786</v>
      </c>
      <c r="I72" s="40">
        <f t="shared" ref="I72:I86" si="21">G72+H72</f>
        <v>920730431</v>
      </c>
    </row>
    <row r="73" spans="1:9" ht="31.5" customHeight="1" x14ac:dyDescent="0.2">
      <c r="A73" s="193" t="s">
        <v>316</v>
      </c>
      <c r="B73" s="193"/>
      <c r="C73" s="26">
        <v>184</v>
      </c>
      <c r="D73" s="40">
        <f>D24+D31+D38+D41+D44+D53+D61+D64+D67</f>
        <v>-140512582</v>
      </c>
      <c r="E73" s="40">
        <f>E24+E31+E38+E41+E44+E53+E61+E64+E67</f>
        <v>-617391994</v>
      </c>
      <c r="F73" s="40">
        <f t="shared" si="19"/>
        <v>-757904576</v>
      </c>
      <c r="G73" s="40">
        <f t="shared" ref="G73:H73" si="22">G24+G31+G38+G41+G44+G53+G61+G64+G67</f>
        <v>-153588020</v>
      </c>
      <c r="H73" s="40">
        <f t="shared" si="22"/>
        <v>-694926958</v>
      </c>
      <c r="I73" s="40">
        <f t="shared" si="21"/>
        <v>-848514978</v>
      </c>
    </row>
    <row r="74" spans="1:9" x14ac:dyDescent="0.2">
      <c r="A74" s="193" t="s">
        <v>244</v>
      </c>
      <c r="B74" s="191"/>
      <c r="C74" s="26">
        <v>185</v>
      </c>
      <c r="D74" s="40">
        <f>D75+D76+D77+D78+D79+D80+D81+D82</f>
        <v>10820479</v>
      </c>
      <c r="E74" s="40">
        <f>E75+E76+E77+E78+E79+E80+E81+E82</f>
        <v>-22990024</v>
      </c>
      <c r="F74" s="40">
        <f t="shared" si="19"/>
        <v>-12169545</v>
      </c>
      <c r="G74" s="40">
        <f t="shared" ref="G74:H74" si="23">G75+G76+G77+G78+G79+G80+G81+G82</f>
        <v>34564848</v>
      </c>
      <c r="H74" s="40">
        <f t="shared" si="23"/>
        <v>50923769</v>
      </c>
      <c r="I74" s="40">
        <f t="shared" si="21"/>
        <v>85488617</v>
      </c>
    </row>
    <row r="75" spans="1:9" ht="27.75" customHeight="1" x14ac:dyDescent="0.2">
      <c r="A75" s="190" t="s">
        <v>321</v>
      </c>
      <c r="B75" s="190"/>
      <c r="C75" s="27">
        <v>186</v>
      </c>
      <c r="D75" s="63">
        <v>415183</v>
      </c>
      <c r="E75" s="63">
        <v>720742</v>
      </c>
      <c r="F75" s="40">
        <f t="shared" si="19"/>
        <v>1135925</v>
      </c>
      <c r="G75" s="63">
        <v>282097</v>
      </c>
      <c r="H75" s="63">
        <v>495377</v>
      </c>
      <c r="I75" s="40">
        <f t="shared" si="21"/>
        <v>777474</v>
      </c>
    </row>
    <row r="76" spans="1:9" ht="22.9" customHeight="1" x14ac:dyDescent="0.2">
      <c r="A76" s="190" t="s">
        <v>322</v>
      </c>
      <c r="B76" s="190"/>
      <c r="C76" s="27">
        <v>187</v>
      </c>
      <c r="D76" s="63">
        <v>12689385</v>
      </c>
      <c r="E76" s="63">
        <v>-28976886</v>
      </c>
      <c r="F76" s="40">
        <f t="shared" si="19"/>
        <v>-16287501</v>
      </c>
      <c r="G76" s="63">
        <v>41673468</v>
      </c>
      <c r="H76" s="63">
        <v>61380194</v>
      </c>
      <c r="I76" s="40">
        <f t="shared" si="21"/>
        <v>103053662</v>
      </c>
    </row>
    <row r="77" spans="1:9" ht="32.25" customHeight="1" x14ac:dyDescent="0.2">
      <c r="A77" s="190" t="s">
        <v>323</v>
      </c>
      <c r="B77" s="190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">
      <c r="A78" s="190" t="s">
        <v>324</v>
      </c>
      <c r="B78" s="190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190" t="s">
        <v>96</v>
      </c>
      <c r="B79" s="190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190" t="s">
        <v>97</v>
      </c>
      <c r="B80" s="190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190" t="s">
        <v>98</v>
      </c>
      <c r="B81" s="190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190" t="s">
        <v>99</v>
      </c>
      <c r="B82" s="190"/>
      <c r="C82" s="27">
        <v>193</v>
      </c>
      <c r="D82" s="63">
        <v>-2284089</v>
      </c>
      <c r="E82" s="63">
        <v>5266120</v>
      </c>
      <c r="F82" s="40">
        <f t="shared" si="19"/>
        <v>2982031</v>
      </c>
      <c r="G82" s="63">
        <v>-7390717</v>
      </c>
      <c r="H82" s="63">
        <v>-10951802</v>
      </c>
      <c r="I82" s="40">
        <f t="shared" si="21"/>
        <v>-18342519</v>
      </c>
    </row>
    <row r="83" spans="1:9" x14ac:dyDescent="0.2">
      <c r="A83" s="193" t="s">
        <v>245</v>
      </c>
      <c r="B83" s="191"/>
      <c r="C83" s="26">
        <v>194</v>
      </c>
      <c r="D83" s="40">
        <f>D69+D74</f>
        <v>23926251</v>
      </c>
      <c r="E83" s="40">
        <f>E69+E74</f>
        <v>80992793</v>
      </c>
      <c r="F83" s="40">
        <f t="shared" si="19"/>
        <v>104919044</v>
      </c>
      <c r="G83" s="40">
        <f t="shared" ref="G83:H83" si="24">G69+G74</f>
        <v>45343473</v>
      </c>
      <c r="H83" s="40">
        <f t="shared" si="24"/>
        <v>112360597</v>
      </c>
      <c r="I83" s="40">
        <f t="shared" si="21"/>
        <v>157704070</v>
      </c>
    </row>
    <row r="84" spans="1:9" x14ac:dyDescent="0.2">
      <c r="A84" s="230" t="s">
        <v>246</v>
      </c>
      <c r="B84" s="230"/>
      <c r="C84" s="27">
        <v>195</v>
      </c>
      <c r="D84" s="41">
        <v>23940173</v>
      </c>
      <c r="E84" s="41">
        <v>80803964</v>
      </c>
      <c r="F84" s="40">
        <f t="shared" si="19"/>
        <v>104744137</v>
      </c>
      <c r="G84" s="41">
        <v>45439862</v>
      </c>
      <c r="H84" s="41">
        <v>112267493</v>
      </c>
      <c r="I84" s="40">
        <f t="shared" si="21"/>
        <v>157707355</v>
      </c>
    </row>
    <row r="85" spans="1:9" x14ac:dyDescent="0.2">
      <c r="A85" s="230" t="s">
        <v>247</v>
      </c>
      <c r="B85" s="230"/>
      <c r="C85" s="27">
        <v>196</v>
      </c>
      <c r="D85" s="41">
        <v>-13922</v>
      </c>
      <c r="E85" s="41">
        <v>188829</v>
      </c>
      <c r="F85" s="40">
        <f t="shared" si="19"/>
        <v>174907</v>
      </c>
      <c r="G85" s="41">
        <v>-96389</v>
      </c>
      <c r="H85" s="41">
        <v>93104</v>
      </c>
      <c r="I85" s="40">
        <f t="shared" si="21"/>
        <v>-3285</v>
      </c>
    </row>
    <row r="86" spans="1:9" x14ac:dyDescent="0.2">
      <c r="A86" s="196" t="s">
        <v>110</v>
      </c>
      <c r="B86" s="190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D24:E25 F78:F82 D61:E61 G61:I61 D87:I87 D83:E83 G83:I83 G24:I25 D44:E45 G44:I45 D28:E28 D31:E32 D35:E35 D38:E38 D49:E49 D53:E53 D65:E66 D69:E69 D72:E74 I15:I23 G28:I28 I26:I27 G31:I32 I29:I30 G35:I35 I33:I34 G38:I38 I36:I37 I39:I40 I43 G49:I49 I46:I48 G53:I53 I50:I52 I54:I60 G65:I66 I62:I64 G69:I69 I67:I68 G72:I74 I70:I71 I78:I82 I75:I77 I84:I86" listDataValidation="1"/>
    <ignoredError sqref="F77 F83:F86 F15:F40 F61:F76 F43:F60" formula="1" listDataValidation="1"/>
    <ignoredError sqref="F7:F14" formula="1"/>
    <ignoredError sqref="G41:I41 D41:E41 I42" unlockedFormula="1" listDataValidation="1"/>
    <ignoredError sqref="F41:F42" formula="1" unlockedFormula="1" listDataValidation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Normal="100" zoomScaleSheetLayoutView="100" workbookViewId="0">
      <selection activeCell="J32" sqref="J32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99" t="s">
        <v>70</v>
      </c>
      <c r="B1" s="200"/>
      <c r="C1" s="200"/>
      <c r="D1" s="200"/>
      <c r="E1" s="200"/>
      <c r="F1" s="200"/>
      <c r="G1" s="200"/>
      <c r="H1" s="200"/>
    </row>
    <row r="2" spans="1:9" x14ac:dyDescent="0.2">
      <c r="A2" s="201" t="s">
        <v>422</v>
      </c>
      <c r="B2" s="202"/>
      <c r="C2" s="202"/>
      <c r="D2" s="202"/>
      <c r="E2" s="202"/>
      <c r="F2" s="202"/>
      <c r="G2" s="202"/>
      <c r="H2" s="202"/>
    </row>
    <row r="3" spans="1:9" x14ac:dyDescent="0.2">
      <c r="A3" s="241" t="s">
        <v>35</v>
      </c>
      <c r="B3" s="220"/>
      <c r="C3" s="220"/>
      <c r="D3" s="220"/>
      <c r="E3" s="220"/>
      <c r="F3" s="220"/>
      <c r="G3" s="220"/>
      <c r="H3" s="220"/>
    </row>
    <row r="4" spans="1:9" ht="34.5" thickBot="1" x14ac:dyDescent="0.25">
      <c r="A4" s="242" t="s">
        <v>3</v>
      </c>
      <c r="B4" s="243"/>
      <c r="C4" s="243"/>
      <c r="D4" s="243"/>
      <c r="E4" s="243"/>
      <c r="F4" s="244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5">
        <v>1</v>
      </c>
      <c r="B5" s="246"/>
      <c r="C5" s="246"/>
      <c r="D5" s="246"/>
      <c r="E5" s="246"/>
      <c r="F5" s="247"/>
      <c r="G5" s="20">
        <v>2</v>
      </c>
      <c r="H5" s="65">
        <v>3</v>
      </c>
      <c r="I5" s="65">
        <v>4</v>
      </c>
    </row>
    <row r="6" spans="1:9" x14ac:dyDescent="0.2">
      <c r="A6" s="248" t="s">
        <v>250</v>
      </c>
      <c r="B6" s="249"/>
      <c r="C6" s="249"/>
      <c r="D6" s="249"/>
      <c r="E6" s="249"/>
      <c r="F6" s="249"/>
      <c r="G6" s="21">
        <v>1</v>
      </c>
      <c r="H6" s="66">
        <f>H7+H18+H36</f>
        <v>11661414</v>
      </c>
      <c r="I6" s="66">
        <f>I7+I18+I36</f>
        <v>-27482256</v>
      </c>
    </row>
    <row r="7" spans="1:9" ht="21" customHeight="1" x14ac:dyDescent="0.2">
      <c r="A7" s="236" t="s">
        <v>251</v>
      </c>
      <c r="B7" s="238"/>
      <c r="C7" s="238"/>
      <c r="D7" s="238"/>
      <c r="E7" s="238"/>
      <c r="F7" s="238"/>
      <c r="G7" s="22">
        <v>2</v>
      </c>
      <c r="H7" s="67">
        <f>H8+H9</f>
        <v>239083255</v>
      </c>
      <c r="I7" s="67">
        <f>I8+I9</f>
        <v>195957110</v>
      </c>
    </row>
    <row r="8" spans="1:9" x14ac:dyDescent="0.2">
      <c r="A8" s="232" t="s">
        <v>48</v>
      </c>
      <c r="B8" s="233"/>
      <c r="C8" s="233"/>
      <c r="D8" s="233"/>
      <c r="E8" s="233"/>
      <c r="F8" s="233"/>
      <c r="G8" s="23">
        <v>3</v>
      </c>
      <c r="H8" s="68">
        <v>402662533</v>
      </c>
      <c r="I8" s="68">
        <v>334624146</v>
      </c>
    </row>
    <row r="9" spans="1:9" x14ac:dyDescent="0.2">
      <c r="A9" s="238" t="s">
        <v>49</v>
      </c>
      <c r="B9" s="238"/>
      <c r="C9" s="238"/>
      <c r="D9" s="238"/>
      <c r="E9" s="238"/>
      <c r="F9" s="238"/>
      <c r="G9" s="22">
        <v>4</v>
      </c>
      <c r="H9" s="67">
        <f>SUM(H10:H17)</f>
        <v>-163579278</v>
      </c>
      <c r="I9" s="67">
        <f>SUM(I10:I17)</f>
        <v>-138667036</v>
      </c>
    </row>
    <row r="10" spans="1:9" x14ac:dyDescent="0.2">
      <c r="A10" s="232" t="s">
        <v>252</v>
      </c>
      <c r="B10" s="233"/>
      <c r="C10" s="233"/>
      <c r="D10" s="233"/>
      <c r="E10" s="233"/>
      <c r="F10" s="233"/>
      <c r="G10" s="23">
        <v>5</v>
      </c>
      <c r="H10" s="68">
        <v>28373265</v>
      </c>
      <c r="I10" s="68">
        <v>43063883</v>
      </c>
    </row>
    <row r="11" spans="1:9" x14ac:dyDescent="0.2">
      <c r="A11" s="232" t="s">
        <v>253</v>
      </c>
      <c r="B11" s="233"/>
      <c r="C11" s="233"/>
      <c r="D11" s="233"/>
      <c r="E11" s="233"/>
      <c r="F11" s="233"/>
      <c r="G11" s="23">
        <v>6</v>
      </c>
      <c r="H11" s="68">
        <v>12877058</v>
      </c>
      <c r="I11" s="68">
        <v>14846817</v>
      </c>
    </row>
    <row r="12" spans="1:9" ht="23.25" customHeight="1" x14ac:dyDescent="0.2">
      <c r="A12" s="232" t="s">
        <v>254</v>
      </c>
      <c r="B12" s="233"/>
      <c r="C12" s="233"/>
      <c r="D12" s="233"/>
      <c r="E12" s="233"/>
      <c r="F12" s="233"/>
      <c r="G12" s="23">
        <v>7</v>
      </c>
      <c r="H12" s="68">
        <v>12253291</v>
      </c>
      <c r="I12" s="68">
        <v>1732112</v>
      </c>
    </row>
    <row r="13" spans="1:9" x14ac:dyDescent="0.2">
      <c r="A13" s="232" t="s">
        <v>255</v>
      </c>
      <c r="B13" s="233"/>
      <c r="C13" s="233"/>
      <c r="D13" s="233"/>
      <c r="E13" s="233"/>
      <c r="F13" s="233"/>
      <c r="G13" s="23">
        <v>8</v>
      </c>
      <c r="H13" s="68">
        <v>252721</v>
      </c>
      <c r="I13" s="68">
        <v>7948360</v>
      </c>
    </row>
    <row r="14" spans="1:9" x14ac:dyDescent="0.2">
      <c r="A14" s="232" t="s">
        <v>256</v>
      </c>
      <c r="B14" s="233"/>
      <c r="C14" s="233"/>
      <c r="D14" s="233"/>
      <c r="E14" s="233"/>
      <c r="F14" s="233"/>
      <c r="G14" s="23">
        <v>9</v>
      </c>
      <c r="H14" s="68">
        <v>-173453576</v>
      </c>
      <c r="I14" s="68">
        <v>-169778375</v>
      </c>
    </row>
    <row r="15" spans="1:9" x14ac:dyDescent="0.2">
      <c r="A15" s="232" t="s">
        <v>257</v>
      </c>
      <c r="B15" s="233"/>
      <c r="C15" s="233"/>
      <c r="D15" s="233"/>
      <c r="E15" s="233"/>
      <c r="F15" s="233"/>
      <c r="G15" s="23">
        <v>10</v>
      </c>
      <c r="H15" s="68">
        <v>-10913376</v>
      </c>
      <c r="I15" s="68">
        <v>-9210914</v>
      </c>
    </row>
    <row r="16" spans="1:9" ht="24.75" customHeight="1" x14ac:dyDescent="0.2">
      <c r="A16" s="232" t="s">
        <v>258</v>
      </c>
      <c r="B16" s="233"/>
      <c r="C16" s="233"/>
      <c r="D16" s="233"/>
      <c r="E16" s="233"/>
      <c r="F16" s="233"/>
      <c r="G16" s="23">
        <v>11</v>
      </c>
      <c r="H16" s="68">
        <v>-13113262</v>
      </c>
      <c r="I16" s="68">
        <v>-428176</v>
      </c>
    </row>
    <row r="17" spans="1:9" x14ac:dyDescent="0.2">
      <c r="A17" s="232" t="s">
        <v>259</v>
      </c>
      <c r="B17" s="233"/>
      <c r="C17" s="233"/>
      <c r="D17" s="233"/>
      <c r="E17" s="233"/>
      <c r="F17" s="233"/>
      <c r="G17" s="23">
        <v>12</v>
      </c>
      <c r="H17" s="68">
        <v>-19855399</v>
      </c>
      <c r="I17" s="68">
        <v>-26840743</v>
      </c>
    </row>
    <row r="18" spans="1:9" ht="30.75" customHeight="1" x14ac:dyDescent="0.2">
      <c r="A18" s="236" t="s">
        <v>55</v>
      </c>
      <c r="B18" s="238"/>
      <c r="C18" s="238"/>
      <c r="D18" s="238"/>
      <c r="E18" s="238"/>
      <c r="F18" s="238"/>
      <c r="G18" s="22">
        <v>13</v>
      </c>
      <c r="H18" s="67">
        <f>SUM(H19:H35)</f>
        <v>-199878076</v>
      </c>
      <c r="I18" s="67">
        <f>SUM(I19:I35)</f>
        <v>-174090244</v>
      </c>
    </row>
    <row r="19" spans="1:9" x14ac:dyDescent="0.2">
      <c r="A19" s="232" t="s">
        <v>260</v>
      </c>
      <c r="B19" s="233"/>
      <c r="C19" s="233"/>
      <c r="D19" s="233"/>
      <c r="E19" s="233"/>
      <c r="F19" s="233"/>
      <c r="G19" s="23">
        <v>14</v>
      </c>
      <c r="H19" s="68">
        <v>-318413716</v>
      </c>
      <c r="I19" s="68">
        <v>-304279564</v>
      </c>
    </row>
    <row r="20" spans="1:9" ht="24.75" customHeight="1" x14ac:dyDescent="0.2">
      <c r="A20" s="232" t="s">
        <v>261</v>
      </c>
      <c r="B20" s="233"/>
      <c r="C20" s="233"/>
      <c r="D20" s="233"/>
      <c r="E20" s="233"/>
      <c r="F20" s="233"/>
      <c r="G20" s="23">
        <v>15</v>
      </c>
      <c r="H20" s="68">
        <v>83585527</v>
      </c>
      <c r="I20" s="68">
        <v>141512387</v>
      </c>
    </row>
    <row r="21" spans="1:9" x14ac:dyDescent="0.2">
      <c r="A21" s="232" t="s">
        <v>262</v>
      </c>
      <c r="B21" s="233"/>
      <c r="C21" s="233"/>
      <c r="D21" s="233"/>
      <c r="E21" s="233"/>
      <c r="F21" s="233"/>
      <c r="G21" s="23">
        <v>16</v>
      </c>
      <c r="H21" s="68">
        <v>75702366</v>
      </c>
      <c r="I21" s="68">
        <v>-249161606</v>
      </c>
    </row>
    <row r="22" spans="1:9" x14ac:dyDescent="0.2">
      <c r="A22" s="232" t="s">
        <v>263</v>
      </c>
      <c r="B22" s="233"/>
      <c r="C22" s="233"/>
      <c r="D22" s="233"/>
      <c r="E22" s="233"/>
      <c r="F22" s="233"/>
      <c r="G22" s="23">
        <v>17</v>
      </c>
      <c r="H22" s="68">
        <v>0</v>
      </c>
      <c r="I22" s="68">
        <v>0</v>
      </c>
    </row>
    <row r="23" spans="1:9" ht="30" customHeight="1" x14ac:dyDescent="0.2">
      <c r="A23" s="232" t="s">
        <v>264</v>
      </c>
      <c r="B23" s="233"/>
      <c r="C23" s="233"/>
      <c r="D23" s="233"/>
      <c r="E23" s="233"/>
      <c r="F23" s="233"/>
      <c r="G23" s="23">
        <v>18</v>
      </c>
      <c r="H23" s="68">
        <v>-99114557</v>
      </c>
      <c r="I23" s="68">
        <v>-14979743</v>
      </c>
    </row>
    <row r="24" spans="1:9" x14ac:dyDescent="0.2">
      <c r="A24" s="232" t="s">
        <v>56</v>
      </c>
      <c r="B24" s="233"/>
      <c r="C24" s="233"/>
      <c r="D24" s="233"/>
      <c r="E24" s="233"/>
      <c r="F24" s="233"/>
      <c r="G24" s="23">
        <v>19</v>
      </c>
      <c r="H24" s="68">
        <v>-41220675</v>
      </c>
      <c r="I24" s="68">
        <v>-16984701</v>
      </c>
    </row>
    <row r="25" spans="1:9" x14ac:dyDescent="0.2">
      <c r="A25" s="232" t="s">
        <v>57</v>
      </c>
      <c r="B25" s="233"/>
      <c r="C25" s="233"/>
      <c r="D25" s="233"/>
      <c r="E25" s="233"/>
      <c r="F25" s="233"/>
      <c r="G25" s="23">
        <v>20</v>
      </c>
      <c r="H25" s="68">
        <v>-13309486</v>
      </c>
      <c r="I25" s="68">
        <v>-26186266</v>
      </c>
    </row>
    <row r="26" spans="1:9" x14ac:dyDescent="0.2">
      <c r="A26" s="232" t="s">
        <v>58</v>
      </c>
      <c r="B26" s="233"/>
      <c r="C26" s="233"/>
      <c r="D26" s="233"/>
      <c r="E26" s="233"/>
      <c r="F26" s="233"/>
      <c r="G26" s="23">
        <v>21</v>
      </c>
      <c r="H26" s="68">
        <v>-201038291</v>
      </c>
      <c r="I26" s="68">
        <v>-140658426</v>
      </c>
    </row>
    <row r="27" spans="1:9" x14ac:dyDescent="0.2">
      <c r="A27" s="232" t="s">
        <v>59</v>
      </c>
      <c r="B27" s="233"/>
      <c r="C27" s="233"/>
      <c r="D27" s="233"/>
      <c r="E27" s="233"/>
      <c r="F27" s="233"/>
      <c r="G27" s="23">
        <v>22</v>
      </c>
      <c r="H27" s="68">
        <v>0</v>
      </c>
      <c r="I27" s="68">
        <v>0</v>
      </c>
    </row>
    <row r="28" spans="1:9" ht="25.5" customHeight="1" x14ac:dyDescent="0.2">
      <c r="A28" s="232" t="s">
        <v>265</v>
      </c>
      <c r="B28" s="233"/>
      <c r="C28" s="233"/>
      <c r="D28" s="233"/>
      <c r="E28" s="233"/>
      <c r="F28" s="233"/>
      <c r="G28" s="23">
        <v>23</v>
      </c>
      <c r="H28" s="68">
        <v>-105198693</v>
      </c>
      <c r="I28" s="68">
        <v>-9493819</v>
      </c>
    </row>
    <row r="29" spans="1:9" x14ac:dyDescent="0.2">
      <c r="A29" s="232" t="s">
        <v>60</v>
      </c>
      <c r="B29" s="233"/>
      <c r="C29" s="233"/>
      <c r="D29" s="233"/>
      <c r="E29" s="233"/>
      <c r="F29" s="233"/>
      <c r="G29" s="23">
        <v>24</v>
      </c>
      <c r="H29" s="68">
        <v>354161522</v>
      </c>
      <c r="I29" s="68">
        <v>453651093</v>
      </c>
    </row>
    <row r="30" spans="1:9" ht="33" customHeight="1" x14ac:dyDescent="0.2">
      <c r="A30" s="232" t="s">
        <v>283</v>
      </c>
      <c r="B30" s="233"/>
      <c r="C30" s="233"/>
      <c r="D30" s="233"/>
      <c r="E30" s="233"/>
      <c r="F30" s="233"/>
      <c r="G30" s="23">
        <v>25</v>
      </c>
      <c r="H30" s="68">
        <v>99114557</v>
      </c>
      <c r="I30" s="68">
        <v>14979743</v>
      </c>
    </row>
    <row r="31" spans="1:9" x14ac:dyDescent="0.2">
      <c r="A31" s="232" t="s">
        <v>61</v>
      </c>
      <c r="B31" s="233"/>
      <c r="C31" s="233"/>
      <c r="D31" s="233"/>
      <c r="E31" s="233"/>
      <c r="F31" s="233"/>
      <c r="G31" s="23">
        <v>26</v>
      </c>
      <c r="H31" s="68">
        <v>8444701</v>
      </c>
      <c r="I31" s="68">
        <v>25204008</v>
      </c>
    </row>
    <row r="32" spans="1:9" ht="23.25" customHeight="1" x14ac:dyDescent="0.2">
      <c r="A32" s="232" t="s">
        <v>62</v>
      </c>
      <c r="B32" s="233"/>
      <c r="C32" s="233"/>
      <c r="D32" s="233"/>
      <c r="E32" s="233"/>
      <c r="F32" s="233"/>
      <c r="G32" s="23">
        <v>27</v>
      </c>
      <c r="H32" s="68">
        <v>0</v>
      </c>
      <c r="I32" s="68">
        <v>0</v>
      </c>
    </row>
    <row r="33" spans="1:9" x14ac:dyDescent="0.2">
      <c r="A33" s="232" t="s">
        <v>63</v>
      </c>
      <c r="B33" s="233"/>
      <c r="C33" s="233"/>
      <c r="D33" s="233"/>
      <c r="E33" s="233"/>
      <c r="F33" s="233"/>
      <c r="G33" s="23">
        <v>28</v>
      </c>
      <c r="H33" s="68">
        <v>-2291125</v>
      </c>
      <c r="I33" s="68">
        <v>-2533464</v>
      </c>
    </row>
    <row r="34" spans="1:9" x14ac:dyDescent="0.2">
      <c r="A34" s="232" t="s">
        <v>64</v>
      </c>
      <c r="B34" s="233"/>
      <c r="C34" s="233"/>
      <c r="D34" s="233"/>
      <c r="E34" s="233"/>
      <c r="F34" s="233"/>
      <c r="G34" s="23">
        <v>29</v>
      </c>
      <c r="H34" s="68">
        <v>-47280830</v>
      </c>
      <c r="I34" s="68">
        <v>-44497974</v>
      </c>
    </row>
    <row r="35" spans="1:9" ht="21" customHeight="1" x14ac:dyDescent="0.2">
      <c r="A35" s="232" t="s">
        <v>266</v>
      </c>
      <c r="B35" s="233"/>
      <c r="C35" s="233"/>
      <c r="D35" s="233"/>
      <c r="E35" s="233"/>
      <c r="F35" s="233"/>
      <c r="G35" s="23">
        <v>30</v>
      </c>
      <c r="H35" s="68">
        <v>6980624</v>
      </c>
      <c r="I35" s="68">
        <v>-661912</v>
      </c>
    </row>
    <row r="36" spans="1:9" x14ac:dyDescent="0.2">
      <c r="A36" s="234" t="s">
        <v>65</v>
      </c>
      <c r="B36" s="233"/>
      <c r="C36" s="233"/>
      <c r="D36" s="233"/>
      <c r="E36" s="233"/>
      <c r="F36" s="233"/>
      <c r="G36" s="23">
        <v>31</v>
      </c>
      <c r="H36" s="68">
        <v>-27543765</v>
      </c>
      <c r="I36" s="68">
        <v>-49349122</v>
      </c>
    </row>
    <row r="37" spans="1:9" x14ac:dyDescent="0.2">
      <c r="A37" s="236" t="s">
        <v>50</v>
      </c>
      <c r="B37" s="238"/>
      <c r="C37" s="238"/>
      <c r="D37" s="238"/>
      <c r="E37" s="238"/>
      <c r="F37" s="238"/>
      <c r="G37" s="22">
        <v>32</v>
      </c>
      <c r="H37" s="67">
        <f>SUM(H38:H51)</f>
        <v>142876957</v>
      </c>
      <c r="I37" s="67">
        <f>SUM(I38:I51)</f>
        <v>8458196</v>
      </c>
    </row>
    <row r="38" spans="1:9" x14ac:dyDescent="0.2">
      <c r="A38" s="232" t="s">
        <v>267</v>
      </c>
      <c r="B38" s="233"/>
      <c r="C38" s="233"/>
      <c r="D38" s="233"/>
      <c r="E38" s="233"/>
      <c r="F38" s="233"/>
      <c r="G38" s="23">
        <v>33</v>
      </c>
      <c r="H38" s="68">
        <v>301809</v>
      </c>
      <c r="I38" s="68">
        <v>5103465</v>
      </c>
    </row>
    <row r="39" spans="1:9" x14ac:dyDescent="0.2">
      <c r="A39" s="232" t="s">
        <v>268</v>
      </c>
      <c r="B39" s="233"/>
      <c r="C39" s="233"/>
      <c r="D39" s="233"/>
      <c r="E39" s="233"/>
      <c r="F39" s="233"/>
      <c r="G39" s="23">
        <v>34</v>
      </c>
      <c r="H39" s="68">
        <v>-26581244</v>
      </c>
      <c r="I39" s="68">
        <v>-19972034</v>
      </c>
    </row>
    <row r="40" spans="1:9" x14ac:dyDescent="0.2">
      <c r="A40" s="232" t="s">
        <v>269</v>
      </c>
      <c r="B40" s="233"/>
      <c r="C40" s="233"/>
      <c r="D40" s="233"/>
      <c r="E40" s="233"/>
      <c r="F40" s="233"/>
      <c r="G40" s="23">
        <v>35</v>
      </c>
      <c r="H40" s="68">
        <v>0</v>
      </c>
      <c r="I40" s="68">
        <v>629925</v>
      </c>
    </row>
    <row r="41" spans="1:9" x14ac:dyDescent="0.2">
      <c r="A41" s="232" t="s">
        <v>270</v>
      </c>
      <c r="B41" s="233"/>
      <c r="C41" s="233"/>
      <c r="D41" s="233"/>
      <c r="E41" s="233"/>
      <c r="F41" s="233"/>
      <c r="G41" s="23">
        <v>36</v>
      </c>
      <c r="H41" s="68">
        <v>-11398294</v>
      </c>
      <c r="I41" s="68">
        <v>-16904224</v>
      </c>
    </row>
    <row r="42" spans="1:9" ht="25.5" customHeight="1" x14ac:dyDescent="0.2">
      <c r="A42" s="232" t="s">
        <v>271</v>
      </c>
      <c r="B42" s="233"/>
      <c r="C42" s="233"/>
      <c r="D42" s="233"/>
      <c r="E42" s="233"/>
      <c r="F42" s="233"/>
      <c r="G42" s="23">
        <v>37</v>
      </c>
      <c r="H42" s="68">
        <v>30644083</v>
      </c>
      <c r="I42" s="68">
        <v>11533482</v>
      </c>
    </row>
    <row r="43" spans="1:9" ht="21.75" customHeight="1" x14ac:dyDescent="0.2">
      <c r="A43" s="232" t="s">
        <v>272</v>
      </c>
      <c r="B43" s="233"/>
      <c r="C43" s="233"/>
      <c r="D43" s="233"/>
      <c r="E43" s="233"/>
      <c r="F43" s="233"/>
      <c r="G43" s="23">
        <v>38</v>
      </c>
      <c r="H43" s="68">
        <v>-2010768</v>
      </c>
      <c r="I43" s="68">
        <v>-4959064</v>
      </c>
    </row>
    <row r="44" spans="1:9" ht="24" customHeight="1" x14ac:dyDescent="0.2">
      <c r="A44" s="232" t="s">
        <v>273</v>
      </c>
      <c r="B44" s="233"/>
      <c r="C44" s="233"/>
      <c r="D44" s="233"/>
      <c r="E44" s="233"/>
      <c r="F44" s="233"/>
      <c r="G44" s="23">
        <v>39</v>
      </c>
      <c r="H44" s="68">
        <v>14423302</v>
      </c>
      <c r="I44" s="68">
        <v>13500000</v>
      </c>
    </row>
    <row r="45" spans="1:9" x14ac:dyDescent="0.2">
      <c r="A45" s="232" t="s">
        <v>274</v>
      </c>
      <c r="B45" s="233"/>
      <c r="C45" s="233"/>
      <c r="D45" s="233"/>
      <c r="E45" s="233"/>
      <c r="F45" s="233"/>
      <c r="G45" s="23">
        <v>40</v>
      </c>
      <c r="H45" s="68">
        <v>472530103</v>
      </c>
      <c r="I45" s="68">
        <v>117399690</v>
      </c>
    </row>
    <row r="46" spans="1:9" x14ac:dyDescent="0.2">
      <c r="A46" s="232" t="s">
        <v>275</v>
      </c>
      <c r="B46" s="233"/>
      <c r="C46" s="233"/>
      <c r="D46" s="233"/>
      <c r="E46" s="233"/>
      <c r="F46" s="233"/>
      <c r="G46" s="23">
        <v>41</v>
      </c>
      <c r="H46" s="68">
        <v>-296713048</v>
      </c>
      <c r="I46" s="68">
        <v>-142066177</v>
      </c>
    </row>
    <row r="47" spans="1:9" x14ac:dyDescent="0.2">
      <c r="A47" s="232" t="s">
        <v>276</v>
      </c>
      <c r="B47" s="233"/>
      <c r="C47" s="233"/>
      <c r="D47" s="233"/>
      <c r="E47" s="233"/>
      <c r="F47" s="233"/>
      <c r="G47" s="23">
        <v>42</v>
      </c>
      <c r="H47" s="68">
        <v>0</v>
      </c>
      <c r="I47" s="68">
        <v>0</v>
      </c>
    </row>
    <row r="48" spans="1:9" x14ac:dyDescent="0.2">
      <c r="A48" s="232" t="s">
        <v>277</v>
      </c>
      <c r="B48" s="233"/>
      <c r="C48" s="233"/>
      <c r="D48" s="233"/>
      <c r="E48" s="233"/>
      <c r="F48" s="233"/>
      <c r="G48" s="23">
        <v>43</v>
      </c>
      <c r="H48" s="68">
        <v>0</v>
      </c>
      <c r="I48" s="68">
        <v>0</v>
      </c>
    </row>
    <row r="49" spans="1:9" x14ac:dyDescent="0.2">
      <c r="A49" s="232" t="s">
        <v>278</v>
      </c>
      <c r="B49" s="235"/>
      <c r="C49" s="235"/>
      <c r="D49" s="235"/>
      <c r="E49" s="235"/>
      <c r="F49" s="235"/>
      <c r="G49" s="23">
        <v>44</v>
      </c>
      <c r="H49" s="68">
        <v>16867227</v>
      </c>
      <c r="I49" s="68">
        <v>24433133</v>
      </c>
    </row>
    <row r="50" spans="1:9" x14ac:dyDescent="0.2">
      <c r="A50" s="232" t="s">
        <v>279</v>
      </c>
      <c r="B50" s="235"/>
      <c r="C50" s="235"/>
      <c r="D50" s="235"/>
      <c r="E50" s="235"/>
      <c r="F50" s="235"/>
      <c r="G50" s="23">
        <v>45</v>
      </c>
      <c r="H50" s="68">
        <v>43620374</v>
      </c>
      <c r="I50" s="68">
        <v>43745903</v>
      </c>
    </row>
    <row r="51" spans="1:9" x14ac:dyDescent="0.2">
      <c r="A51" s="232" t="s">
        <v>280</v>
      </c>
      <c r="B51" s="235"/>
      <c r="C51" s="235"/>
      <c r="D51" s="235"/>
      <c r="E51" s="235"/>
      <c r="F51" s="235"/>
      <c r="G51" s="23">
        <v>46</v>
      </c>
      <c r="H51" s="68">
        <v>-98806587</v>
      </c>
      <c r="I51" s="68">
        <v>-23985903</v>
      </c>
    </row>
    <row r="52" spans="1:9" x14ac:dyDescent="0.2">
      <c r="A52" s="236" t="s">
        <v>51</v>
      </c>
      <c r="B52" s="237"/>
      <c r="C52" s="237"/>
      <c r="D52" s="237"/>
      <c r="E52" s="237"/>
      <c r="F52" s="237"/>
      <c r="G52" s="22">
        <v>47</v>
      </c>
      <c r="H52" s="67">
        <f>SUM(H53:H57)</f>
        <v>-1541887</v>
      </c>
      <c r="I52" s="67">
        <f>SUM(I53:I57)</f>
        <v>-19551433</v>
      </c>
    </row>
    <row r="53" spans="1:9" x14ac:dyDescent="0.2">
      <c r="A53" s="232" t="s">
        <v>281</v>
      </c>
      <c r="B53" s="235"/>
      <c r="C53" s="235"/>
      <c r="D53" s="235"/>
      <c r="E53" s="235"/>
      <c r="F53" s="235"/>
      <c r="G53" s="23">
        <v>48</v>
      </c>
      <c r="H53" s="68">
        <v>0</v>
      </c>
      <c r="I53" s="68">
        <v>0</v>
      </c>
    </row>
    <row r="54" spans="1:9" x14ac:dyDescent="0.2">
      <c r="A54" s="232" t="s">
        <v>100</v>
      </c>
      <c r="B54" s="235"/>
      <c r="C54" s="235"/>
      <c r="D54" s="235"/>
      <c r="E54" s="235"/>
      <c r="F54" s="235"/>
      <c r="G54" s="23">
        <v>49</v>
      </c>
      <c r="H54" s="68">
        <v>0</v>
      </c>
      <c r="I54" s="68">
        <v>0</v>
      </c>
    </row>
    <row r="55" spans="1:9" x14ac:dyDescent="0.2">
      <c r="A55" s="232" t="s">
        <v>101</v>
      </c>
      <c r="B55" s="235"/>
      <c r="C55" s="235"/>
      <c r="D55" s="235"/>
      <c r="E55" s="235"/>
      <c r="F55" s="235"/>
      <c r="G55" s="23">
        <v>50</v>
      </c>
      <c r="H55" s="68">
        <v>0</v>
      </c>
      <c r="I55" s="68">
        <v>-18458871</v>
      </c>
    </row>
    <row r="56" spans="1:9" x14ac:dyDescent="0.2">
      <c r="A56" s="232" t="s">
        <v>102</v>
      </c>
      <c r="B56" s="235"/>
      <c r="C56" s="235"/>
      <c r="D56" s="235"/>
      <c r="E56" s="235"/>
      <c r="F56" s="235"/>
      <c r="G56" s="23">
        <v>51</v>
      </c>
      <c r="H56" s="68">
        <v>0</v>
      </c>
      <c r="I56" s="68">
        <v>0</v>
      </c>
    </row>
    <row r="57" spans="1:9" x14ac:dyDescent="0.2">
      <c r="A57" s="232" t="s">
        <v>103</v>
      </c>
      <c r="B57" s="235"/>
      <c r="C57" s="235"/>
      <c r="D57" s="235"/>
      <c r="E57" s="235"/>
      <c r="F57" s="235"/>
      <c r="G57" s="23">
        <v>52</v>
      </c>
      <c r="H57" s="68">
        <v>-1541887</v>
      </c>
      <c r="I57" s="68">
        <v>-1092562</v>
      </c>
    </row>
    <row r="58" spans="1:9" x14ac:dyDescent="0.2">
      <c r="A58" s="236" t="s">
        <v>52</v>
      </c>
      <c r="B58" s="237"/>
      <c r="C58" s="237"/>
      <c r="D58" s="237"/>
      <c r="E58" s="237"/>
      <c r="F58" s="237"/>
      <c r="G58" s="22">
        <v>53</v>
      </c>
      <c r="H58" s="67">
        <f>H6+H37+H52</f>
        <v>152996484</v>
      </c>
      <c r="I58" s="67">
        <f>I6+I37+I52</f>
        <v>-38575493</v>
      </c>
    </row>
    <row r="59" spans="1:9" ht="24.75" customHeight="1" x14ac:dyDescent="0.2">
      <c r="A59" s="234" t="s">
        <v>282</v>
      </c>
      <c r="B59" s="235"/>
      <c r="C59" s="235"/>
      <c r="D59" s="235"/>
      <c r="E59" s="235"/>
      <c r="F59" s="235"/>
      <c r="G59" s="23">
        <v>54</v>
      </c>
      <c r="H59" s="68">
        <v>44423334</v>
      </c>
      <c r="I59" s="68">
        <v>7352026</v>
      </c>
    </row>
    <row r="60" spans="1:9" ht="27.75" customHeight="1" x14ac:dyDescent="0.2">
      <c r="A60" s="236" t="s">
        <v>53</v>
      </c>
      <c r="B60" s="237"/>
      <c r="C60" s="237"/>
      <c r="D60" s="237"/>
      <c r="E60" s="237"/>
      <c r="F60" s="237"/>
      <c r="G60" s="22">
        <v>55</v>
      </c>
      <c r="H60" s="67">
        <f>H58+H59</f>
        <v>197419818</v>
      </c>
      <c r="I60" s="67">
        <f>I58+I59</f>
        <v>-31223467</v>
      </c>
    </row>
    <row r="61" spans="1:9" x14ac:dyDescent="0.2">
      <c r="A61" s="232" t="s">
        <v>104</v>
      </c>
      <c r="B61" s="235"/>
      <c r="C61" s="235"/>
      <c r="D61" s="235"/>
      <c r="E61" s="235"/>
      <c r="F61" s="235"/>
      <c r="G61" s="23">
        <v>56</v>
      </c>
      <c r="H61" s="68">
        <v>157278358</v>
      </c>
      <c r="I61" s="68">
        <v>446207971</v>
      </c>
    </row>
    <row r="62" spans="1:9" x14ac:dyDescent="0.2">
      <c r="A62" s="239" t="s">
        <v>54</v>
      </c>
      <c r="B62" s="240"/>
      <c r="C62" s="240"/>
      <c r="D62" s="240"/>
      <c r="E62" s="240"/>
      <c r="F62" s="240"/>
      <c r="G62" s="24">
        <v>57</v>
      </c>
      <c r="H62" s="69">
        <f>H60+H61</f>
        <v>354698176</v>
      </c>
      <c r="I62" s="69">
        <f>I60+I61</f>
        <v>414984504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80" zoomScaleNormal="100" zoomScaleSheetLayoutView="80" workbookViewId="0">
      <pane xSplit="4" ySplit="6" topLeftCell="E25" activePane="bottomRight" state="frozen"/>
      <selection activeCell="L1" sqref="L1"/>
      <selection pane="topRight" activeCell="L1" sqref="L1"/>
      <selection pane="bottomLeft" activeCell="L1" sqref="L1"/>
      <selection pane="bottomRight" activeCell="L29" sqref="L29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55" t="s">
        <v>66</v>
      </c>
      <c r="B1" s="256"/>
      <c r="C1" s="256"/>
      <c r="D1" s="256"/>
      <c r="E1" s="257"/>
      <c r="F1" s="258"/>
      <c r="G1" s="258"/>
      <c r="H1" s="258"/>
      <c r="I1" s="258"/>
      <c r="J1" s="258"/>
      <c r="K1" s="259"/>
      <c r="L1" s="200"/>
      <c r="M1" s="200"/>
    </row>
    <row r="2" spans="1:34" ht="19.5" customHeight="1" x14ac:dyDescent="0.2">
      <c r="A2" s="201" t="s">
        <v>422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0" t="s">
        <v>35</v>
      </c>
      <c r="M3" s="260"/>
    </row>
    <row r="4" spans="1:34" ht="13.5" customHeight="1" x14ac:dyDescent="0.2">
      <c r="A4" s="261" t="s">
        <v>27</v>
      </c>
      <c r="B4" s="261"/>
      <c r="C4" s="261"/>
      <c r="D4" s="254" t="s">
        <v>38</v>
      </c>
      <c r="E4" s="188" t="s">
        <v>71</v>
      </c>
      <c r="F4" s="188"/>
      <c r="G4" s="188"/>
      <c r="H4" s="188"/>
      <c r="I4" s="188"/>
      <c r="J4" s="188"/>
      <c r="K4" s="188"/>
      <c r="L4" s="188" t="s">
        <v>76</v>
      </c>
      <c r="M4" s="188" t="s">
        <v>47</v>
      </c>
    </row>
    <row r="5" spans="1:34" ht="56.25" x14ac:dyDescent="0.2">
      <c r="A5" s="261"/>
      <c r="B5" s="261"/>
      <c r="C5" s="261"/>
      <c r="D5" s="25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8"/>
      <c r="M5" s="188"/>
    </row>
    <row r="6" spans="1:34" x14ac:dyDescent="0.2">
      <c r="A6" s="188">
        <v>1</v>
      </c>
      <c r="B6" s="188"/>
      <c r="C6" s="188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53" t="s">
        <v>286</v>
      </c>
      <c r="B7" s="253"/>
      <c r="C7" s="253"/>
      <c r="D7" s="11">
        <v>1</v>
      </c>
      <c r="E7" s="73">
        <v>589325800</v>
      </c>
      <c r="F7" s="73">
        <v>681482525</v>
      </c>
      <c r="G7" s="73">
        <v>380035949</v>
      </c>
      <c r="H7" s="73">
        <v>400450237</v>
      </c>
      <c r="I7" s="73">
        <v>606452727</v>
      </c>
      <c r="J7" s="73">
        <v>253102679</v>
      </c>
      <c r="K7" s="74">
        <f>SUM(E7:J7)</f>
        <v>2910849917</v>
      </c>
      <c r="L7" s="73">
        <v>12492787</v>
      </c>
      <c r="M7" s="74">
        <f>K7+L7</f>
        <v>2923342704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1" t="s">
        <v>294</v>
      </c>
      <c r="B8" s="251"/>
      <c r="C8" s="251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1" t="s">
        <v>295</v>
      </c>
      <c r="B9" s="251"/>
      <c r="C9" s="251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0" t="s">
        <v>287</v>
      </c>
      <c r="B10" s="250"/>
      <c r="C10" s="250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380035949</v>
      </c>
      <c r="H10" s="74">
        <f t="shared" si="2"/>
        <v>400450237</v>
      </c>
      <c r="I10" s="74">
        <f t="shared" si="2"/>
        <v>606452727</v>
      </c>
      <c r="J10" s="74">
        <f t="shared" si="2"/>
        <v>253102679</v>
      </c>
      <c r="K10" s="74">
        <f t="shared" si="0"/>
        <v>2910849917</v>
      </c>
      <c r="L10" s="74">
        <f t="shared" si="2"/>
        <v>12492787</v>
      </c>
      <c r="M10" s="74">
        <f t="shared" si="1"/>
        <v>2923342704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0" t="s">
        <v>291</v>
      </c>
      <c r="B11" s="250"/>
      <c r="C11" s="250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-38133510</v>
      </c>
      <c r="H11" s="74">
        <f t="shared" si="3"/>
        <v>0</v>
      </c>
      <c r="I11" s="74">
        <f t="shared" si="3"/>
        <v>0</v>
      </c>
      <c r="J11" s="74">
        <f t="shared" si="3"/>
        <v>337079883</v>
      </c>
      <c r="K11" s="74">
        <f t="shared" si="0"/>
        <v>298946373</v>
      </c>
      <c r="L11" s="74">
        <f t="shared" si="3"/>
        <v>46387</v>
      </c>
      <c r="M11" s="74">
        <f t="shared" si="1"/>
        <v>298992760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1" t="s">
        <v>296</v>
      </c>
      <c r="B12" s="251"/>
      <c r="C12" s="251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337079883</v>
      </c>
      <c r="K12" s="74">
        <f t="shared" si="0"/>
        <v>337079883</v>
      </c>
      <c r="L12" s="73">
        <v>94089</v>
      </c>
      <c r="M12" s="74">
        <f t="shared" si="1"/>
        <v>337173972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52" t="s">
        <v>292</v>
      </c>
      <c r="B13" s="252"/>
      <c r="C13" s="252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-38133510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-38133510</v>
      </c>
      <c r="L13" s="74">
        <f t="shared" si="4"/>
        <v>-47702</v>
      </c>
      <c r="M13" s="74">
        <f t="shared" si="1"/>
        <v>-38181212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1" t="s">
        <v>297</v>
      </c>
      <c r="B14" s="251"/>
      <c r="C14" s="251"/>
      <c r="D14" s="11">
        <v>8</v>
      </c>
      <c r="E14" s="73">
        <v>0</v>
      </c>
      <c r="F14" s="73">
        <v>0</v>
      </c>
      <c r="G14" s="73">
        <v>-1782843</v>
      </c>
      <c r="H14" s="73">
        <v>0</v>
      </c>
      <c r="I14" s="73">
        <v>0</v>
      </c>
      <c r="J14" s="73">
        <v>0</v>
      </c>
      <c r="K14" s="74">
        <f>SUM(E14:J14)</f>
        <v>-1782843</v>
      </c>
      <c r="L14" s="73">
        <v>17755</v>
      </c>
      <c r="M14" s="74">
        <f>K14+L14</f>
        <v>-1765088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1" t="s">
        <v>298</v>
      </c>
      <c r="B15" s="251"/>
      <c r="C15" s="251"/>
      <c r="D15" s="11">
        <v>9</v>
      </c>
      <c r="E15" s="73">
        <v>0</v>
      </c>
      <c r="F15" s="73">
        <v>0</v>
      </c>
      <c r="G15" s="73">
        <v>-11776</v>
      </c>
      <c r="H15" s="73">
        <v>0</v>
      </c>
      <c r="I15" s="73">
        <v>0</v>
      </c>
      <c r="J15" s="73">
        <v>0</v>
      </c>
      <c r="K15" s="74">
        <f t="shared" si="0"/>
        <v>-11776</v>
      </c>
      <c r="L15" s="73">
        <v>-5274</v>
      </c>
      <c r="M15" s="74">
        <f t="shared" si="1"/>
        <v>-17050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1" t="s">
        <v>299</v>
      </c>
      <c r="B16" s="251"/>
      <c r="C16" s="251"/>
      <c r="D16" s="11">
        <v>10</v>
      </c>
      <c r="E16" s="73">
        <v>0</v>
      </c>
      <c r="F16" s="73">
        <v>0</v>
      </c>
      <c r="G16" s="73">
        <v>-34110939</v>
      </c>
      <c r="H16" s="73">
        <v>0</v>
      </c>
      <c r="I16" s="73">
        <v>0</v>
      </c>
      <c r="J16" s="73">
        <v>0</v>
      </c>
      <c r="K16" s="74">
        <f t="shared" si="0"/>
        <v>-34110939</v>
      </c>
      <c r="L16" s="73">
        <v>0</v>
      </c>
      <c r="M16" s="74">
        <f t="shared" si="1"/>
        <v>-34110939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1" t="s">
        <v>300</v>
      </c>
      <c r="B17" s="251"/>
      <c r="C17" s="251"/>
      <c r="D17" s="11">
        <v>11</v>
      </c>
      <c r="E17" s="73">
        <v>0</v>
      </c>
      <c r="F17" s="73">
        <v>0</v>
      </c>
      <c r="G17" s="73">
        <v>-2227952</v>
      </c>
      <c r="H17" s="73">
        <v>0</v>
      </c>
      <c r="I17" s="73">
        <v>0</v>
      </c>
      <c r="J17" s="73">
        <v>0</v>
      </c>
      <c r="K17" s="74">
        <f t="shared" si="0"/>
        <v>-2227952</v>
      </c>
      <c r="L17" s="122">
        <v>-60183</v>
      </c>
      <c r="M17" s="74">
        <f t="shared" si="1"/>
        <v>-2288135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0" t="s">
        <v>301</v>
      </c>
      <c r="B18" s="250"/>
      <c r="C18" s="250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-1618988</v>
      </c>
      <c r="H18" s="74">
        <f t="shared" si="5"/>
        <v>1588338</v>
      </c>
      <c r="I18" s="74">
        <f t="shared" si="5"/>
        <v>252448548</v>
      </c>
      <c r="J18" s="74">
        <f t="shared" si="5"/>
        <v>-253102679</v>
      </c>
      <c r="K18" s="74">
        <f t="shared" si="0"/>
        <v>-684781</v>
      </c>
      <c r="L18" s="74">
        <f t="shared" si="5"/>
        <v>-325407</v>
      </c>
      <c r="M18" s="74">
        <f t="shared" si="1"/>
        <v>-1010188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1" t="s">
        <v>302</v>
      </c>
      <c r="B19" s="251"/>
      <c r="C19" s="251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1" t="s">
        <v>303</v>
      </c>
      <c r="B20" s="251"/>
      <c r="C20" s="251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206308</v>
      </c>
      <c r="J20" s="73">
        <v>0</v>
      </c>
      <c r="K20" s="74">
        <f t="shared" si="0"/>
        <v>206308</v>
      </c>
      <c r="L20" s="73">
        <v>-289314</v>
      </c>
      <c r="M20" s="74">
        <f t="shared" si="1"/>
        <v>-83006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1" t="s">
        <v>304</v>
      </c>
      <c r="B21" s="251"/>
      <c r="C21" s="251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-1541887</v>
      </c>
      <c r="K21" s="74">
        <f t="shared" si="0"/>
        <v>-1541887</v>
      </c>
      <c r="L21" s="73">
        <v>-200055</v>
      </c>
      <c r="M21" s="74">
        <f t="shared" si="1"/>
        <v>-1741942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1" t="s">
        <v>305</v>
      </c>
      <c r="B22" s="251"/>
      <c r="C22" s="251"/>
      <c r="D22" s="11">
        <v>16</v>
      </c>
      <c r="E22" s="73">
        <v>0</v>
      </c>
      <c r="F22" s="73">
        <v>0</v>
      </c>
      <c r="G22" s="73">
        <v>-1618988</v>
      </c>
      <c r="H22" s="73">
        <v>1588338</v>
      </c>
      <c r="I22" s="73">
        <v>252242240</v>
      </c>
      <c r="J22" s="73">
        <v>-251560792</v>
      </c>
      <c r="K22" s="74">
        <f t="shared" si="0"/>
        <v>650798</v>
      </c>
      <c r="L22" s="73">
        <v>163962</v>
      </c>
      <c r="M22" s="74">
        <f t="shared" si="1"/>
        <v>814760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0" t="s">
        <v>288</v>
      </c>
      <c r="B23" s="250"/>
      <c r="C23" s="250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340283451</v>
      </c>
      <c r="H23" s="74">
        <f t="shared" si="6"/>
        <v>402038575</v>
      </c>
      <c r="I23" s="74">
        <f t="shared" si="6"/>
        <v>858901275</v>
      </c>
      <c r="J23" s="74">
        <f t="shared" si="6"/>
        <v>337079883</v>
      </c>
      <c r="K23" s="74">
        <f t="shared" si="0"/>
        <v>3209111509</v>
      </c>
      <c r="L23" s="74">
        <f t="shared" ref="L23" si="7">L18+L11+L10</f>
        <v>12213767</v>
      </c>
      <c r="M23" s="74">
        <f t="shared" si="1"/>
        <v>3221325276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53" t="s">
        <v>289</v>
      </c>
      <c r="B24" s="253"/>
      <c r="C24" s="253"/>
      <c r="D24" s="11">
        <v>18</v>
      </c>
      <c r="E24" s="73">
        <v>589325800</v>
      </c>
      <c r="F24" s="73">
        <v>681482525</v>
      </c>
      <c r="G24" s="73">
        <v>340283451</v>
      </c>
      <c r="H24" s="73">
        <v>402038575</v>
      </c>
      <c r="I24" s="73">
        <v>858901275</v>
      </c>
      <c r="J24" s="73">
        <v>337079883</v>
      </c>
      <c r="K24" s="74">
        <f t="shared" si="0"/>
        <v>3209111509</v>
      </c>
      <c r="L24" s="73">
        <v>12213767</v>
      </c>
      <c r="M24" s="74">
        <f t="shared" si="1"/>
        <v>3221325276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1" t="s">
        <v>306</v>
      </c>
      <c r="B25" s="251"/>
      <c r="C25" s="251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1" t="s">
        <v>295</v>
      </c>
      <c r="B26" s="251"/>
      <c r="C26" s="251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0" t="s">
        <v>290</v>
      </c>
      <c r="B27" s="250"/>
      <c r="C27" s="250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340283451</v>
      </c>
      <c r="H27" s="74">
        <f t="shared" si="8"/>
        <v>402038575</v>
      </c>
      <c r="I27" s="74">
        <f t="shared" si="8"/>
        <v>858901275</v>
      </c>
      <c r="J27" s="74">
        <f t="shared" si="8"/>
        <v>337079883</v>
      </c>
      <c r="K27" s="74">
        <f t="shared" si="0"/>
        <v>3209111509</v>
      </c>
      <c r="L27" s="74">
        <f t="shared" si="8"/>
        <v>12213767</v>
      </c>
      <c r="M27" s="74">
        <f t="shared" si="1"/>
        <v>3221325276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0" t="s">
        <v>307</v>
      </c>
      <c r="B28" s="250"/>
      <c r="C28" s="250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249352512</v>
      </c>
      <c r="H28" s="74">
        <f t="shared" si="9"/>
        <v>0</v>
      </c>
      <c r="I28" s="74">
        <f t="shared" si="9"/>
        <v>0</v>
      </c>
      <c r="J28" s="74">
        <f t="shared" si="9"/>
        <v>279976516</v>
      </c>
      <c r="K28" s="74">
        <f t="shared" si="0"/>
        <v>529329028</v>
      </c>
      <c r="L28" s="74">
        <f t="shared" si="9"/>
        <v>-49632</v>
      </c>
      <c r="M28" s="74">
        <f t="shared" si="1"/>
        <v>529279396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1" t="s">
        <v>296</v>
      </c>
      <c r="B29" s="251"/>
      <c r="C29" s="251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279976516</v>
      </c>
      <c r="K29" s="74">
        <f t="shared" si="0"/>
        <v>279976516</v>
      </c>
      <c r="L29" s="73">
        <v>-104295</v>
      </c>
      <c r="M29" s="74">
        <f t="shared" si="1"/>
        <v>279872221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52" t="s">
        <v>308</v>
      </c>
      <c r="B30" s="252"/>
      <c r="C30" s="252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249352512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249352512</v>
      </c>
      <c r="L30" s="74">
        <f t="shared" si="10"/>
        <v>54663</v>
      </c>
      <c r="M30" s="74">
        <f t="shared" si="1"/>
        <v>249407175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1" t="s">
        <v>297</v>
      </c>
      <c r="B31" s="251"/>
      <c r="C31" s="251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1" t="s">
        <v>298</v>
      </c>
      <c r="B32" s="251"/>
      <c r="C32" s="251"/>
      <c r="D32" s="11">
        <v>26</v>
      </c>
      <c r="E32" s="73">
        <v>0</v>
      </c>
      <c r="F32" s="73">
        <v>0</v>
      </c>
      <c r="G32" s="73">
        <v>274543623</v>
      </c>
      <c r="H32" s="73">
        <v>0</v>
      </c>
      <c r="I32" s="73">
        <v>0</v>
      </c>
      <c r="J32" s="73">
        <v>0</v>
      </c>
      <c r="K32" s="74">
        <f t="shared" si="0"/>
        <v>274543623</v>
      </c>
      <c r="L32" s="73">
        <v>65011</v>
      </c>
      <c r="M32" s="74">
        <f t="shared" si="1"/>
        <v>274608634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1" t="s">
        <v>299</v>
      </c>
      <c r="B33" s="251"/>
      <c r="C33" s="251"/>
      <c r="D33" s="11">
        <v>27</v>
      </c>
      <c r="E33" s="73">
        <v>0</v>
      </c>
      <c r="F33" s="73">
        <v>0</v>
      </c>
      <c r="G33" s="73">
        <v>-25092230</v>
      </c>
      <c r="H33" s="73">
        <v>0</v>
      </c>
      <c r="I33" s="73">
        <v>0</v>
      </c>
      <c r="J33" s="73">
        <v>0</v>
      </c>
      <c r="K33" s="74">
        <f t="shared" si="0"/>
        <v>-25092230</v>
      </c>
      <c r="L33" s="73">
        <v>0</v>
      </c>
      <c r="M33" s="74">
        <f t="shared" si="1"/>
        <v>-25092230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1" t="s">
        <v>309</v>
      </c>
      <c r="B34" s="251"/>
      <c r="C34" s="251"/>
      <c r="D34" s="11">
        <v>28</v>
      </c>
      <c r="E34" s="73">
        <v>0</v>
      </c>
      <c r="F34" s="73">
        <v>0</v>
      </c>
      <c r="G34" s="73">
        <v>-98881</v>
      </c>
      <c r="H34" s="73">
        <v>0</v>
      </c>
      <c r="I34" s="73">
        <v>0</v>
      </c>
      <c r="J34" s="73">
        <v>0</v>
      </c>
      <c r="K34" s="74">
        <f t="shared" si="0"/>
        <v>-98881</v>
      </c>
      <c r="L34" s="73">
        <v>-10348</v>
      </c>
      <c r="M34" s="74">
        <f t="shared" si="1"/>
        <v>-109229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0" t="s">
        <v>310</v>
      </c>
      <c r="B35" s="250"/>
      <c r="C35" s="250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-1217417</v>
      </c>
      <c r="H35" s="74">
        <f t="shared" si="11"/>
        <v>0</v>
      </c>
      <c r="I35" s="74">
        <f t="shared" si="11"/>
        <v>338562112</v>
      </c>
      <c r="J35" s="74">
        <f t="shared" si="11"/>
        <v>-337079883</v>
      </c>
      <c r="K35" s="74">
        <f t="shared" si="0"/>
        <v>264812</v>
      </c>
      <c r="L35" s="74">
        <f t="shared" si="11"/>
        <v>-112561</v>
      </c>
      <c r="M35" s="74">
        <f t="shared" si="1"/>
        <v>152251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1" t="s">
        <v>302</v>
      </c>
      <c r="B36" s="251"/>
      <c r="C36" s="251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1" t="s">
        <v>303</v>
      </c>
      <c r="B37" s="251"/>
      <c r="C37" s="251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1" t="s">
        <v>311</v>
      </c>
      <c r="B38" s="251"/>
      <c r="C38" s="251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-112561</v>
      </c>
      <c r="M38" s="74">
        <f t="shared" si="1"/>
        <v>-112561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1" t="s">
        <v>312</v>
      </c>
      <c r="B39" s="251"/>
      <c r="C39" s="251"/>
      <c r="D39" s="11">
        <v>33</v>
      </c>
      <c r="E39" s="73">
        <v>0</v>
      </c>
      <c r="F39" s="73">
        <v>0</v>
      </c>
      <c r="G39" s="73">
        <v>-1217417</v>
      </c>
      <c r="H39" s="73">
        <v>0</v>
      </c>
      <c r="I39" s="73">
        <v>338562112</v>
      </c>
      <c r="J39" s="73">
        <v>-337079883</v>
      </c>
      <c r="K39" s="74">
        <f t="shared" si="0"/>
        <v>264812</v>
      </c>
      <c r="L39" s="73">
        <v>0</v>
      </c>
      <c r="M39" s="74">
        <f t="shared" si="1"/>
        <v>264812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0" t="s">
        <v>313</v>
      </c>
      <c r="B40" s="250"/>
      <c r="C40" s="250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588418546</v>
      </c>
      <c r="H40" s="74">
        <f t="shared" si="12"/>
        <v>402038575</v>
      </c>
      <c r="I40" s="74">
        <f t="shared" si="12"/>
        <v>1197463387</v>
      </c>
      <c r="J40" s="74">
        <f t="shared" si="12"/>
        <v>279976516</v>
      </c>
      <c r="K40" s="74">
        <f t="shared" si="0"/>
        <v>3738705349</v>
      </c>
      <c r="L40" s="74">
        <f t="shared" ref="L40" si="13">L35+L28+L27</f>
        <v>12051574</v>
      </c>
      <c r="M40" s="74">
        <f t="shared" si="1"/>
        <v>3750756923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Q1:IV1048576 A7:P65535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115" zoomScaleNormal="100" zoomScaleSheetLayoutView="115" workbookViewId="0">
      <selection activeCell="K23" sqref="K23"/>
    </sheetView>
  </sheetViews>
  <sheetFormatPr defaultRowHeight="12.75" x14ac:dyDescent="0.2"/>
  <sheetData>
    <row r="1" spans="1:9" x14ac:dyDescent="0.2">
      <c r="A1" s="262" t="s">
        <v>423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263"/>
      <c r="B2" s="263"/>
      <c r="C2" s="263"/>
      <c r="D2" s="263"/>
      <c r="E2" s="263"/>
      <c r="F2" s="263"/>
      <c r="G2" s="263"/>
      <c r="H2" s="263"/>
      <c r="I2" s="263"/>
    </row>
    <row r="3" spans="1:9" x14ac:dyDescent="0.2">
      <c r="A3" s="263"/>
      <c r="B3" s="263"/>
      <c r="C3" s="263"/>
      <c r="D3" s="263"/>
      <c r="E3" s="263"/>
      <c r="F3" s="263"/>
      <c r="G3" s="263"/>
      <c r="H3" s="263"/>
      <c r="I3" s="263"/>
    </row>
    <row r="4" spans="1:9" x14ac:dyDescent="0.2">
      <c r="A4" s="263"/>
      <c r="B4" s="263"/>
      <c r="C4" s="263"/>
      <c r="D4" s="263"/>
      <c r="E4" s="263"/>
      <c r="F4" s="263"/>
      <c r="G4" s="263"/>
      <c r="H4" s="263"/>
      <c r="I4" s="263"/>
    </row>
    <row r="5" spans="1:9" x14ac:dyDescent="0.2">
      <c r="A5" s="263"/>
      <c r="B5" s="263"/>
      <c r="C5" s="263"/>
      <c r="D5" s="263"/>
      <c r="E5" s="263"/>
      <c r="F5" s="263"/>
      <c r="G5" s="263"/>
      <c r="H5" s="263"/>
      <c r="I5" s="263"/>
    </row>
    <row r="6" spans="1:9" x14ac:dyDescent="0.2">
      <c r="A6" s="263"/>
      <c r="B6" s="263"/>
      <c r="C6" s="263"/>
      <c r="D6" s="263"/>
      <c r="E6" s="263"/>
      <c r="F6" s="263"/>
      <c r="G6" s="263"/>
      <c r="H6" s="263"/>
      <c r="I6" s="263"/>
    </row>
    <row r="7" spans="1:9" x14ac:dyDescent="0.2">
      <c r="A7" s="263"/>
      <c r="B7" s="263"/>
      <c r="C7" s="263"/>
      <c r="D7" s="263"/>
      <c r="E7" s="263"/>
      <c r="F7" s="263"/>
      <c r="G7" s="263"/>
      <c r="H7" s="263"/>
      <c r="I7" s="263"/>
    </row>
    <row r="8" spans="1:9" x14ac:dyDescent="0.2">
      <c r="A8" s="263"/>
      <c r="B8" s="263"/>
      <c r="C8" s="263"/>
      <c r="D8" s="263"/>
      <c r="E8" s="263"/>
      <c r="F8" s="263"/>
      <c r="G8" s="263"/>
      <c r="H8" s="263"/>
      <c r="I8" s="263"/>
    </row>
    <row r="9" spans="1:9" x14ac:dyDescent="0.2">
      <c r="A9" s="263"/>
      <c r="B9" s="263"/>
      <c r="C9" s="263"/>
      <c r="D9" s="263"/>
      <c r="E9" s="263"/>
      <c r="F9" s="263"/>
      <c r="G9" s="263"/>
      <c r="H9" s="263"/>
      <c r="I9" s="263"/>
    </row>
    <row r="10" spans="1:9" x14ac:dyDescent="0.2">
      <c r="A10" s="263"/>
      <c r="B10" s="263"/>
      <c r="C10" s="263"/>
      <c r="D10" s="263"/>
      <c r="E10" s="263"/>
      <c r="F10" s="263"/>
      <c r="G10" s="263"/>
      <c r="H10" s="263"/>
      <c r="I10" s="263"/>
    </row>
    <row r="11" spans="1:9" x14ac:dyDescent="0.2">
      <c r="A11" s="263"/>
      <c r="B11" s="263"/>
      <c r="C11" s="263"/>
      <c r="D11" s="263"/>
      <c r="E11" s="263"/>
      <c r="F11" s="263"/>
      <c r="G11" s="263"/>
      <c r="H11" s="263"/>
      <c r="I11" s="263"/>
    </row>
    <row r="12" spans="1:9" x14ac:dyDescent="0.2">
      <c r="A12" s="263"/>
      <c r="B12" s="263"/>
      <c r="C12" s="263"/>
      <c r="D12" s="263"/>
      <c r="E12" s="263"/>
      <c r="F12" s="263"/>
      <c r="G12" s="263"/>
      <c r="H12" s="263"/>
      <c r="I12" s="263"/>
    </row>
    <row r="13" spans="1:9" x14ac:dyDescent="0.2">
      <c r="A13" s="263"/>
      <c r="B13" s="263"/>
      <c r="C13" s="263"/>
      <c r="D13" s="263"/>
      <c r="E13" s="263"/>
      <c r="F13" s="263"/>
      <c r="G13" s="263"/>
      <c r="H13" s="263"/>
      <c r="I13" s="263"/>
    </row>
    <row r="14" spans="1:9" x14ac:dyDescent="0.2">
      <c r="A14" s="263"/>
      <c r="B14" s="263"/>
      <c r="C14" s="263"/>
      <c r="D14" s="263"/>
      <c r="E14" s="263"/>
      <c r="F14" s="263"/>
      <c r="G14" s="263"/>
      <c r="H14" s="263"/>
      <c r="I14" s="263"/>
    </row>
    <row r="15" spans="1:9" x14ac:dyDescent="0.2">
      <c r="A15" s="263"/>
      <c r="B15" s="263"/>
      <c r="C15" s="263"/>
      <c r="D15" s="263"/>
      <c r="E15" s="263"/>
      <c r="F15" s="263"/>
      <c r="G15" s="263"/>
      <c r="H15" s="263"/>
      <c r="I15" s="263"/>
    </row>
    <row r="16" spans="1:9" x14ac:dyDescent="0.2">
      <c r="A16" s="263"/>
      <c r="B16" s="263"/>
      <c r="C16" s="263"/>
      <c r="D16" s="263"/>
      <c r="E16" s="263"/>
      <c r="F16" s="263"/>
      <c r="G16" s="263"/>
      <c r="H16" s="263"/>
      <c r="I16" s="263"/>
    </row>
    <row r="17" spans="1:9" x14ac:dyDescent="0.2">
      <c r="A17" s="263"/>
      <c r="B17" s="263"/>
      <c r="C17" s="263"/>
      <c r="D17" s="263"/>
      <c r="E17" s="263"/>
      <c r="F17" s="263"/>
      <c r="G17" s="263"/>
      <c r="H17" s="263"/>
      <c r="I17" s="263"/>
    </row>
    <row r="18" spans="1:9" x14ac:dyDescent="0.2">
      <c r="A18" s="263"/>
      <c r="B18" s="263"/>
      <c r="C18" s="263"/>
      <c r="D18" s="263"/>
      <c r="E18" s="263"/>
      <c r="F18" s="263"/>
      <c r="G18" s="263"/>
      <c r="H18" s="263"/>
      <c r="I18" s="263"/>
    </row>
    <row r="19" spans="1:9" x14ac:dyDescent="0.2">
      <c r="A19" s="263"/>
      <c r="B19" s="263"/>
      <c r="C19" s="263"/>
      <c r="D19" s="263"/>
      <c r="E19" s="263"/>
      <c r="F19" s="263"/>
      <c r="G19" s="263"/>
      <c r="H19" s="263"/>
      <c r="I19" s="263"/>
    </row>
    <row r="20" spans="1:9" x14ac:dyDescent="0.2">
      <c r="A20" s="263"/>
      <c r="B20" s="263"/>
      <c r="C20" s="263"/>
      <c r="D20" s="263"/>
      <c r="E20" s="263"/>
      <c r="F20" s="263"/>
      <c r="G20" s="263"/>
      <c r="H20" s="263"/>
      <c r="I20" s="263"/>
    </row>
    <row r="21" spans="1:9" x14ac:dyDescent="0.2">
      <c r="A21" s="263"/>
      <c r="B21" s="263"/>
      <c r="C21" s="263"/>
      <c r="D21" s="263"/>
      <c r="E21" s="263"/>
      <c r="F21" s="263"/>
      <c r="G21" s="263"/>
      <c r="H21" s="263"/>
      <c r="I21" s="263"/>
    </row>
    <row r="22" spans="1:9" x14ac:dyDescent="0.2">
      <c r="A22" s="263"/>
      <c r="B22" s="263"/>
      <c r="C22" s="263"/>
      <c r="D22" s="263"/>
      <c r="E22" s="263"/>
      <c r="F22" s="263"/>
      <c r="G22" s="263"/>
      <c r="H22" s="263"/>
      <c r="I22" s="263"/>
    </row>
    <row r="23" spans="1:9" x14ac:dyDescent="0.2">
      <c r="A23" s="263"/>
      <c r="B23" s="263"/>
      <c r="C23" s="263"/>
      <c r="D23" s="263"/>
      <c r="E23" s="263"/>
      <c r="F23" s="263"/>
      <c r="G23" s="263"/>
      <c r="H23" s="263"/>
      <c r="I23" s="263"/>
    </row>
    <row r="24" spans="1:9" x14ac:dyDescent="0.2">
      <c r="A24" s="263"/>
      <c r="B24" s="263"/>
      <c r="C24" s="263"/>
      <c r="D24" s="263"/>
      <c r="E24" s="263"/>
      <c r="F24" s="263"/>
      <c r="G24" s="263"/>
      <c r="H24" s="263"/>
      <c r="I24" s="263"/>
    </row>
    <row r="25" spans="1:9" x14ac:dyDescent="0.2">
      <c r="A25" s="263"/>
      <c r="B25" s="263"/>
      <c r="C25" s="263"/>
      <c r="D25" s="263"/>
      <c r="E25" s="263"/>
      <c r="F25" s="263"/>
      <c r="G25" s="263"/>
      <c r="H25" s="263"/>
      <c r="I25" s="263"/>
    </row>
    <row r="26" spans="1:9" x14ac:dyDescent="0.2">
      <c r="A26" s="263"/>
      <c r="B26" s="263"/>
      <c r="C26" s="263"/>
      <c r="D26" s="263"/>
      <c r="E26" s="263"/>
      <c r="F26" s="263"/>
      <c r="G26" s="263"/>
      <c r="H26" s="263"/>
      <c r="I26" s="263"/>
    </row>
    <row r="27" spans="1:9" x14ac:dyDescent="0.2">
      <c r="A27" s="263"/>
      <c r="B27" s="263"/>
      <c r="C27" s="263"/>
      <c r="D27" s="263"/>
      <c r="E27" s="263"/>
      <c r="F27" s="263"/>
      <c r="G27" s="263"/>
      <c r="H27" s="263"/>
      <c r="I27" s="263"/>
    </row>
    <row r="28" spans="1:9" x14ac:dyDescent="0.2">
      <c r="A28" s="263"/>
      <c r="B28" s="263"/>
      <c r="C28" s="263"/>
      <c r="D28" s="263"/>
      <c r="E28" s="263"/>
      <c r="F28" s="263"/>
      <c r="G28" s="263"/>
      <c r="H28" s="263"/>
      <c r="I28" s="263"/>
    </row>
    <row r="29" spans="1:9" x14ac:dyDescent="0.2">
      <c r="A29" s="263"/>
      <c r="B29" s="263"/>
      <c r="C29" s="263"/>
      <c r="D29" s="263"/>
      <c r="E29" s="263"/>
      <c r="F29" s="263"/>
      <c r="G29" s="263"/>
      <c r="H29" s="263"/>
      <c r="I29" s="263"/>
    </row>
    <row r="30" spans="1:9" x14ac:dyDescent="0.2">
      <c r="A30" s="263"/>
      <c r="B30" s="263"/>
      <c r="C30" s="263"/>
      <c r="D30" s="263"/>
      <c r="E30" s="263"/>
      <c r="F30" s="263"/>
      <c r="G30" s="263"/>
      <c r="H30" s="263"/>
      <c r="I30" s="263"/>
    </row>
    <row r="31" spans="1:9" x14ac:dyDescent="0.2">
      <c r="A31" s="263"/>
      <c r="B31" s="263"/>
      <c r="C31" s="263"/>
      <c r="D31" s="263"/>
      <c r="E31" s="263"/>
      <c r="F31" s="263"/>
      <c r="G31" s="263"/>
      <c r="H31" s="263"/>
      <c r="I31" s="263"/>
    </row>
    <row r="32" spans="1:9" x14ac:dyDescent="0.2">
      <c r="A32" s="263"/>
      <c r="B32" s="263"/>
      <c r="C32" s="263"/>
      <c r="D32" s="263"/>
      <c r="E32" s="263"/>
      <c r="F32" s="263"/>
      <c r="G32" s="263"/>
      <c r="H32" s="263"/>
      <c r="I32" s="263"/>
    </row>
    <row r="33" spans="1:9" x14ac:dyDescent="0.2">
      <c r="A33" s="263"/>
      <c r="B33" s="263"/>
      <c r="C33" s="263"/>
      <c r="D33" s="263"/>
      <c r="E33" s="263"/>
      <c r="F33" s="263"/>
      <c r="G33" s="263"/>
      <c r="H33" s="263"/>
      <c r="I33" s="263"/>
    </row>
    <row r="34" spans="1:9" x14ac:dyDescent="0.2">
      <c r="A34" s="263"/>
      <c r="B34" s="263"/>
      <c r="C34" s="263"/>
      <c r="D34" s="263"/>
      <c r="E34" s="263"/>
      <c r="F34" s="263"/>
      <c r="G34" s="263"/>
      <c r="H34" s="263"/>
      <c r="I34" s="263"/>
    </row>
    <row r="35" spans="1:9" x14ac:dyDescent="0.2">
      <c r="A35" s="263"/>
      <c r="B35" s="263"/>
      <c r="C35" s="263"/>
      <c r="D35" s="263"/>
      <c r="E35" s="263"/>
      <c r="F35" s="263"/>
      <c r="G35" s="263"/>
      <c r="H35" s="263"/>
      <c r="I35" s="263"/>
    </row>
    <row r="36" spans="1:9" x14ac:dyDescent="0.2">
      <c r="A36" s="263"/>
      <c r="B36" s="263"/>
      <c r="C36" s="263"/>
      <c r="D36" s="263"/>
      <c r="E36" s="263"/>
      <c r="F36" s="263"/>
      <c r="G36" s="263"/>
      <c r="H36" s="263"/>
      <c r="I36" s="263"/>
    </row>
    <row r="37" spans="1:9" x14ac:dyDescent="0.2">
      <c r="A37" s="263"/>
      <c r="B37" s="263"/>
      <c r="C37" s="263"/>
      <c r="D37" s="263"/>
      <c r="E37" s="263"/>
      <c r="F37" s="263"/>
      <c r="G37" s="263"/>
      <c r="H37" s="263"/>
      <c r="I37" s="263"/>
    </row>
    <row r="38" spans="1:9" x14ac:dyDescent="0.2">
      <c r="A38" s="263"/>
      <c r="B38" s="263"/>
      <c r="C38" s="263"/>
      <c r="D38" s="263"/>
      <c r="E38" s="263"/>
      <c r="F38" s="263"/>
      <c r="G38" s="263"/>
      <c r="H38" s="263"/>
      <c r="I38" s="263"/>
    </row>
    <row r="39" spans="1:9" x14ac:dyDescent="0.2">
      <c r="A39" s="263"/>
      <c r="B39" s="263"/>
      <c r="C39" s="263"/>
      <c r="D39" s="263"/>
      <c r="E39" s="263"/>
      <c r="F39" s="263"/>
      <c r="G39" s="263"/>
      <c r="H39" s="263"/>
      <c r="I39" s="263"/>
    </row>
    <row r="40" spans="1:9" x14ac:dyDescent="0.2">
      <c r="A40" s="263"/>
      <c r="B40" s="263"/>
      <c r="C40" s="263"/>
      <c r="D40" s="263"/>
      <c r="E40" s="263"/>
      <c r="F40" s="263"/>
      <c r="G40" s="263"/>
      <c r="H40" s="263"/>
      <c r="I40" s="263"/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22baa3bd-a2fa-4ea9-9ebb-3a9c6a55952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d8745bc5-821e-4205-946a-621c2da728c8"/>
  </ds:schemaRefs>
</ds:datastoreItem>
</file>

<file path=customXml/itemProps2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2019-10-24T07:43:57Z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