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03 2019\70 BURZA\05 FINAL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4890" yWindow="6210" windowWidth="19200" windowHeight="7485" activeTab="1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F7" i="21" l="1"/>
  <c r="E40" i="23"/>
  <c r="K10" i="23"/>
  <c r="M10" i="23" s="1"/>
  <c r="D44" i="21"/>
  <c r="D31" i="21"/>
  <c r="D24" i="21"/>
  <c r="D53" i="20"/>
  <c r="E23" i="23"/>
  <c r="D76" i="20"/>
  <c r="D124" i="20" s="1"/>
  <c r="D21" i="20"/>
  <c r="D15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0" l="1"/>
  <c r="D65" i="2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I74" i="21" s="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/>
  <c r="I43" i="21"/>
  <c r="F43" i="21"/>
  <c r="I42" i="21"/>
  <c r="F42" i="21"/>
  <c r="I41" i="21"/>
  <c r="F41" i="21"/>
  <c r="I40" i="21"/>
  <c r="F40" i="21"/>
  <c r="I39" i="21"/>
  <c r="F39" i="21"/>
  <c r="H38" i="21"/>
  <c r="G38" i="21"/>
  <c r="I38" i="21" s="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H31" i="21" s="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I32" i="24" s="1"/>
  <c r="E32" i="24"/>
  <c r="E31" i="24" s="1"/>
  <c r="D32" i="24"/>
  <c r="H31" i="24"/>
  <c r="I30" i="24"/>
  <c r="F30" i="24"/>
  <c r="I29" i="24"/>
  <c r="F29" i="24"/>
  <c r="H28" i="24"/>
  <c r="G28" i="24"/>
  <c r="I28" i="24" s="1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H72" i="24" s="1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/>
  <c r="I111" i="20"/>
  <c r="F111" i="20"/>
  <c r="I110" i="20"/>
  <c r="F110" i="20"/>
  <c r="I109" i="20"/>
  <c r="F109" i="20"/>
  <c r="H108" i="20"/>
  <c r="G108" i="20"/>
  <c r="I108" i="20" s="1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11" i="20" l="1"/>
  <c r="I58" i="20"/>
  <c r="H24" i="21"/>
  <c r="I8" i="20"/>
  <c r="F32" i="24"/>
  <c r="F35" i="24"/>
  <c r="F38" i="24"/>
  <c r="F49" i="24"/>
  <c r="F61" i="24"/>
  <c r="I28" i="21"/>
  <c r="I32" i="21"/>
  <c r="H6" i="22"/>
  <c r="H58" i="22" s="1"/>
  <c r="H60" i="22" s="1"/>
  <c r="H62" i="22" s="1"/>
  <c r="E24" i="21"/>
  <c r="I66" i="21"/>
  <c r="I61" i="21"/>
  <c r="I49" i="21"/>
  <c r="I35" i="21"/>
  <c r="I25" i="21"/>
  <c r="I13" i="21"/>
  <c r="I7" i="21"/>
  <c r="I74" i="24"/>
  <c r="I66" i="24"/>
  <c r="I53" i="24"/>
  <c r="I45" i="24"/>
  <c r="F66" i="24"/>
  <c r="I105" i="20"/>
  <c r="I92" i="20"/>
  <c r="I89" i="20"/>
  <c r="I81" i="20"/>
  <c r="I77" i="20"/>
  <c r="I69" i="20"/>
  <c r="G21" i="20"/>
  <c r="G15" i="20" s="1"/>
  <c r="I25" i="20"/>
  <c r="H21" i="20"/>
  <c r="H15" i="20" s="1"/>
  <c r="E62" i="20"/>
  <c r="H53" i="20"/>
  <c r="F74" i="24"/>
  <c r="I42" i="20"/>
  <c r="H76" i="20"/>
  <c r="I13" i="24"/>
  <c r="H44" i="24"/>
  <c r="H73" i="24" s="1"/>
  <c r="E44" i="2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/>
  <c r="H124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I24" i="24" s="1"/>
  <c r="E44" i="24"/>
  <c r="E73" i="24" s="1"/>
  <c r="F25" i="21"/>
  <c r="E31" i="21"/>
  <c r="F31" i="21" s="1"/>
  <c r="H44" i="21"/>
  <c r="H65" i="21" s="1"/>
  <c r="H69" i="21" s="1"/>
  <c r="H83" i="21" s="1"/>
  <c r="F25" i="24"/>
  <c r="F72" i="24"/>
  <c r="G24" i="21"/>
  <c r="G44" i="21"/>
  <c r="G72" i="21"/>
  <c r="F44" i="21"/>
  <c r="H72" i="21"/>
  <c r="H65" i="24"/>
  <c r="H69" i="24" s="1"/>
  <c r="H83" i="24" s="1"/>
  <c r="I7" i="24"/>
  <c r="I25" i="24"/>
  <c r="G72" i="24"/>
  <c r="I72" i="24" s="1"/>
  <c r="F7" i="24"/>
  <c r="D24" i="24"/>
  <c r="D44" i="24"/>
  <c r="G31" i="24"/>
  <c r="I31" i="24" s="1"/>
  <c r="I97" i="20"/>
  <c r="G62" i="20"/>
  <c r="I62" i="20" s="1"/>
  <c r="F62" i="20"/>
  <c r="I44" i="24" l="1"/>
  <c r="H73" i="20"/>
  <c r="I53" i="20"/>
  <c r="E65" i="21"/>
  <c r="E69" i="21" s="1"/>
  <c r="E83" i="21" s="1"/>
  <c r="I15" i="20"/>
  <c r="I76" i="20"/>
  <c r="E65" i="24"/>
  <c r="E69" i="24" s="1"/>
  <c r="E83" i="24" s="1"/>
  <c r="F44" i="24"/>
  <c r="I21" i="20"/>
  <c r="I124" i="20"/>
  <c r="D65" i="24"/>
  <c r="F65" i="24" s="1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I73" i="20" s="1"/>
  <c r="D69" i="24" l="1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<sst xmlns="http://schemas.openxmlformats.org/spreadsheetml/2006/main" count="554" uniqueCount="423">
  <si>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</si>
  <si>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</si>
  <si>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</si>
  <si>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</si>
  <si>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</si>
  <si>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</si>
  <si>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</si>
  <si>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</si>
  <si>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</si>
  <si>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</si>
  <si>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</si>
  <si>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</si>
  <si>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</si>
  <si>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</si>
  <si>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</si>
  <si>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</si>
  <si>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</si>
  <si>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</si>
  <si>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</si>
  <si>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</si>
  <si>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</si>
  <si>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</si>
  <si>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</si>
  <si>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</si>
  <si>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</si>
  <si>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</si>
  <si>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</si>
  <si>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</si>
  <si>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</si>
  <si>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</si>
  <si>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</si>
  <si>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</si>
  <si>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</si>
  <si>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</si>
  <si>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</si>
  <si>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</si>
  <si>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</si>
  <si>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</si>
  <si>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</si>
  <si>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</si>
  <si>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</si>
  <si>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</si>
  <si>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</si>
  <si>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</si>
  <si>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</si>
  <si>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</si>
  <si>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</si>
  <si>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</si>
  <si>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</si>
  <si>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</si>
  <si>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</si>
  <si>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</si>
  <si>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</si>
  <si>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</si>
  <si>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</si>
  <si>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</si>
  <si>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</si>
  <si>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</si>
  <si>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</si>
  <si>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</si>
  <si>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</si>
  <si>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</si>
  <si>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</si>
  <si>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</si>
  <si>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</si>
  <si>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</si>
  <si>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</si>
  <si>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</si>
  <si>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</si>
  <si>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</si>
  <si>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</si>
  <si>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</si>
  <si>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</si>
  <si>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</si>
  <si>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</si>
  <si>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</si>
  <si>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</si>
  <si>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</si>
  <si>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</si>
  <si>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</si>
  <si>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</si>
  <si>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</si>
  <si>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</si>
  <si>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</si>
  <si>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</si>
  <si>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</si>
  <si>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</si>
  <si>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</si>
  <si>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</si>
  <si>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</si>
  <si>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</si>
  <si>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</si>
  <si>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</si>
  <si>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</si>
  <si>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</si>
  <si>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</si>
  <si>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</si>
  <si>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</si>
  <si>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</si>
  <si>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</si>
  <si>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</si>
  <si>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</si>
  <si>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</si>
  <si>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</si>
  <si>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</si>
  <si>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</si>
  <si>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</si>
  <si>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</si>
  <si>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</si>
  <si>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</si>
  <si>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</si>
  <si>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</si>
  <si>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</si>
  <si>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</si>
  <si>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</si>
  <si>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</si>
  <si>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</si>
  <si>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</si>
  <si>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</si>
  <si>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</si>
  <si>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</si>
  <si>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</si>
  <si>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</si>
  <si>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</si>
  <si>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</si>
  <si>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</si>
  <si>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</si>
  <si>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</si>
  <si>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</si>
  <si>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</si>
  <si>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</si>
  <si>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</si>
  <si>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</si>
  <si>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</si>
  <si>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</si>
  <si>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</si>
  <si>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</si>
  <si>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</si>
  <si>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</si>
  <si>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</si>
  <si>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</si>
  <si>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</si>
  <si>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</si>
  <si>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</si>
  <si>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</si>
  <si>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</si>
  <si>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</si>
  <si>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</si>
  <si>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</si>
  <si>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</si>
  <si>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</si>
  <si>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</si>
  <si>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</si>
  <si>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</si>
  <si>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</si>
  <si>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</si>
  <si>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</si>
  <si>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</si>
  <si>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</si>
  <si>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</si>
  <si>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</si>
  <si>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</si>
  <si>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</si>
  <si>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</si>
  <si>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</si>
  <si>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</si>
  <si>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</si>
  <si>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</si>
  <si>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</si>
  <si>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</si>
  <si>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</si>
  <si>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</si>
  <si>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</si>
  <si>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</si>
  <si>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</si>
  <si>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</si>
  <si>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</si>
  <si>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</si>
  <si>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</si>
  <si>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</si>
  <si>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</si>
  <si>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</si>
  <si>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</si>
  <si>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</si>
  <si>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</si>
  <si>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</si>
  <si>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</si>
  <si>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</si>
  <si>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</si>
  <si>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</si>
  <si>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</si>
  <si>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</si>
  <si>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</si>
  <si>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</si>
  <si>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</si>
  <si>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</si>
  <si>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</si>
  <si>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</si>
  <si>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</si>
  <si>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</si>
  <si>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</si>
  <si>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</si>
  <si>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</si>
  <si>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</si>
  <si>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</si>
  <si>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</si>
  <si>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</si>
  <si>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</si>
  <si>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</si>
  <si>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</si>
  <si>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</si>
  <si>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</si>
  <si>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</si>
  <si>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</si>
  <si>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</si>
  <si>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</si>
  <si>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</si>
  <si>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</si>
  <si>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</si>
  <si>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</si>
  <si>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</si>
  <si>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</si>
  <si>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</si>
  <si>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</si>
  <si>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</si>
  <si>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</si>
  <si>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</si>
  <si>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</si>
  <si>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</si>
  <si>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</si>
  <si>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</si>
  <si>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</si>
  <si>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</si>
  <si>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</si>
  <si>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</si>
  <si>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</si>
  <si>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</si>
  <si>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</si>
  <si>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</si>
  <si>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</si>
  <si>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</si>
  <si>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</si>
  <si>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</si>
  <si>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</si>
  <si>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</si>
  <si>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</si>
  <si>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</si>
  <si>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</si>
  <si>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</si>
  <si>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</si>
  <si>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</si>
  <si>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</si>
  <si>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</si>
  <si>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</si>
  <si>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</si>
  <si>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</si>
  <si>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</si>
  <si>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</si>
  <si>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</si>
  <si>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</si>
  <si>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</si>
  <si>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</si>
  <si>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</si>
  <si>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</si>
  <si>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</si>
  <si>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</si>
  <si>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</si>
  <si>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</si>
  <si>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</si>
  <si>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</si>
  <si>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</si>
  <si>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</si>
  <si>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</si>
  <si>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</si>
  <si>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</si>
  <si>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</si>
  <si>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</si>
  <si>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</si>
  <si>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</si>
  <si>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</si>
  <si>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</si>
  <si>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</si>
  <si>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</si>
  <si>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</si>
  <si>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</si>
  <si>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</si>
  <si>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</si>
  <si>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</si>
  <si>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</si>
  <si>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</si>
  <si>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</si>
  <si>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</si>
  <si>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</si>
  <si>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</si>
  <si>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</si>
  <si>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</si>
  <si>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</si>
  <si>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</si>
  <si>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</si>
  <si>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</si>
  <si>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</si>
  <si>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</si>
  <si>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</si>
  <si>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</si>
  <si>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</si>
  <si>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</si>
  <si>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</si>
  <si>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</si>
  <si>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</si>
  <si>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</si>
  <si>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</si>
  <si>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</si>
  <si>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</si>
  <si>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</si>
  <si>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</si>
  <si>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</si>
  <si>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</si>
  <si>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</si>
  <si>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</si>
  <si>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</si>
  <si>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</si>
  <si>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</si>
  <si>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</si>
  <si>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</si>
  <si>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</si>
  <si>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</si>
  <si>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</si>
  <si>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</si>
  <si>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</si>
  <si>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</si>
  <si>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</si>
  <si>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</si>
  <si>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</si>
  <si>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</si>
  <si>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</si>
  <si>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</si>
  <si>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</si>
  <si>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</si>
  <si>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</si>
  <si>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</si>
  <si>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</si>
  <si>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</si>
  <si>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</si>
  <si>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</si>
  <si>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</si>
  <si>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</si>
  <si>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</si>
  <si>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</si>
  <si>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</si>
  <si>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</si>
  <si>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</si>
  <si>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</si>
  <si>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</si>
  <si>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</si>
  <si>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</si>
  <si>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</si>
  <si>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</si>
  <si>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</si>
  <si>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</si>
  <si>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</si>
  <si>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</si>
  <si>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</si>
  <si>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</si>
  <si>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</si>
  <si>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</si>
  <si>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</si>
  <si>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</si>
  <si>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</si>
  <si>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</si>
  <si>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</si>
  <si>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</si>
  <si>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</si>
  <si>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</si>
  <si>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</si>
  <si>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CROATIA osiguranje d.d.</t>
  </si>
  <si>
    <t>ZAGREB</t>
  </si>
  <si>
    <t>10 000</t>
  </si>
  <si>
    <t>Vatroslava Jagića 33</t>
  </si>
  <si>
    <t>www.crosig.hr</t>
  </si>
  <si>
    <t>CROATIA PREMIUM d.o.o.</t>
  </si>
  <si>
    <t>HISTRIA CONSTRUCT d.o.o.</t>
  </si>
  <si>
    <t>CORE 1 d.o.o.</t>
  </si>
  <si>
    <t>AUTO MAKSIMIR VOZILA d.o.o.</t>
  </si>
  <si>
    <t>AK POLICA d.o.o.</t>
  </si>
  <si>
    <t>CROATIA OSIGURANJE DD</t>
  </si>
  <si>
    <t>MOSTAR</t>
  </si>
  <si>
    <t>04570243</t>
  </si>
  <si>
    <t>02066378</t>
  </si>
  <si>
    <t>01885880</t>
  </si>
  <si>
    <t>01804812</t>
  </si>
  <si>
    <t>02258960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</si>
  <si>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</si>
  <si>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</si>
  <si>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</si>
  <si>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</si>
  <si>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</si>
  <si>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</si>
  <si>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</si>
  <si>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</si>
  <si>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</si>
  <si>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</si>
  <si>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</si>
  <si>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</si>
  <si>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</si>
  <si>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</si>
  <si>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</si>
  <si>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</si>
  <si>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STRMEC PROJEKT d.o.o.</t>
  </si>
  <si>
    <t>AGROSERVIS STP d.o.o.</t>
  </si>
  <si>
    <t>VIROVITICA</t>
  </si>
  <si>
    <t>04837550</t>
  </si>
  <si>
    <t>02586649</t>
  </si>
  <si>
    <t>01233033</t>
  </si>
  <si>
    <t>Stanje na dan: 31.03.2019</t>
  </si>
  <si>
    <t>U razdoblju: 1.1.2019. - 31.03.2019.</t>
  </si>
  <si>
    <t>Maja Weber</t>
  </si>
  <si>
    <t>maja.weber@crosig.hr</t>
  </si>
  <si>
    <t>HR</t>
  </si>
  <si>
    <t>74780000M0GHQ1VXJU20</t>
  </si>
  <si>
    <t>199</t>
  </si>
  <si>
    <t>info@crosig.hr</t>
  </si>
  <si>
    <t>01/633 2202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</si>
  <si>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</t>
    </r>
    <r>
      <rPr>
        <sz val="10"/>
        <rFont val="Arial"/>
        <family val="2"/>
        <charset val="238"/>
      </rPr>
      <t xml:space="preserve">.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1.1.2019. - 31.03.2019.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za tromjesečno izvještajno razdoblje, dostupan je na službenoj stranici društva: https://www.crosig.hr/hr/investitori/godisnja-izvjesca/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</si>
</sst>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64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4" fillId="7" borderId="51" xfId="5" quotePrefix="1" applyFont="1" applyFill="1" applyBorder="1" applyAlignment="1" applyProtection="1">
      <alignment horizontal="center" vertical="center"/>
      <protection locked="0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 applyProtection="1">
      <alignment horizontal="right" vertical="center"/>
      <protection locked="0"/>
    </xf>
    <xf numFmtId="0" fontId="4" fillId="0" borderId="0" xfId="5" applyFont="1" applyFill="1" applyBorder="1" applyAlignment="1" applyProtection="1">
      <alignment horizontal="right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7" xfId="5" quotePrefix="1" applyFont="1" applyFill="1" applyBorder="1" applyAlignment="1" applyProtection="1">
      <alignment horizontal="center" vertical="center"/>
      <protection locked="0"/>
    </xf>
    <xf numFmtId="3" fontId="4" fillId="7" borderId="51" xfId="5" applyNumberFormat="1" applyFont="1" applyFill="1" applyBorder="1" applyAlignment="1" applyProtection="1">
      <alignment horizontal="center" vertical="center"/>
      <protection locked="0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opLeftCell="A46" workbookViewId="0">
      <selection activeCell="C33" sqref="C33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75" t="s">
        <v>326</v>
      </c>
      <c r="B1" s="176"/>
      <c r="C1" s="176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77" t="s">
        <v>343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80" t="s">
        <v>327</v>
      </c>
      <c r="B4" s="181"/>
      <c r="C4" s="181"/>
      <c r="D4" s="181"/>
      <c r="E4" s="182">
        <v>43466</v>
      </c>
      <c r="F4" s="183"/>
      <c r="G4" s="81" t="s">
        <v>328</v>
      </c>
      <c r="H4" s="182">
        <v>43555</v>
      </c>
      <c r="I4" s="183"/>
      <c r="J4" s="82"/>
    </row>
    <row r="5" spans="1:10" s="83" customFormat="1" ht="10.15" customHeight="1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6"/>
    </row>
    <row r="6" spans="1:10" ht="20.45" customHeight="1" x14ac:dyDescent="0.2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71" t="s">
        <v>352</v>
      </c>
      <c r="B10" s="172"/>
      <c r="C10" s="172"/>
      <c r="D10" s="172"/>
      <c r="E10" s="172"/>
      <c r="F10" s="172"/>
      <c r="G10" s="172"/>
      <c r="H10" s="172"/>
      <c r="I10" s="172"/>
      <c r="J10" s="94"/>
    </row>
    <row r="11" spans="1:10" ht="24.6" customHeight="1" x14ac:dyDescent="0.25">
      <c r="A11" s="159" t="s">
        <v>329</v>
      </c>
      <c r="B11" s="173"/>
      <c r="C11" s="165" t="s">
        <v>371</v>
      </c>
      <c r="D11" s="166"/>
      <c r="E11" s="95"/>
      <c r="F11" s="134" t="s">
        <v>353</v>
      </c>
      <c r="G11" s="169"/>
      <c r="H11" s="150" t="s">
        <v>417</v>
      </c>
      <c r="I11" s="151"/>
      <c r="J11" s="96"/>
    </row>
    <row r="12" spans="1:10" ht="14.45" customHeight="1" x14ac:dyDescent="0.25">
      <c r="A12" s="97"/>
      <c r="B12" s="98"/>
      <c r="C12" s="98"/>
      <c r="D12" s="98"/>
      <c r="E12" s="174"/>
      <c r="F12" s="174"/>
      <c r="G12" s="174"/>
      <c r="H12" s="174"/>
      <c r="I12" s="99"/>
      <c r="J12" s="96"/>
    </row>
    <row r="13" spans="1:10" ht="21" customHeight="1" x14ac:dyDescent="0.25">
      <c r="A13" s="133" t="s">
        <v>344</v>
      </c>
      <c r="B13" s="169"/>
      <c r="C13" s="165" t="s">
        <v>372</v>
      </c>
      <c r="D13" s="166"/>
      <c r="E13" s="187"/>
      <c r="F13" s="174"/>
      <c r="G13" s="174"/>
      <c r="H13" s="174"/>
      <c r="I13" s="99"/>
      <c r="J13" s="96"/>
    </row>
    <row r="14" spans="1:10" ht="10.9" customHeight="1" x14ac:dyDescent="0.25">
      <c r="A14" s="95"/>
      <c r="B14" s="99"/>
      <c r="C14" s="98"/>
      <c r="D14" s="98"/>
      <c r="E14" s="140"/>
      <c r="F14" s="140"/>
      <c r="G14" s="140"/>
      <c r="H14" s="140"/>
      <c r="I14" s="98"/>
      <c r="J14" s="100"/>
    </row>
    <row r="15" spans="1:10" ht="22.9" customHeight="1" x14ac:dyDescent="0.25">
      <c r="A15" s="133" t="s">
        <v>330</v>
      </c>
      <c r="B15" s="169"/>
      <c r="C15" s="165" t="s">
        <v>373</v>
      </c>
      <c r="D15" s="166"/>
      <c r="E15" s="170"/>
      <c r="F15" s="161"/>
      <c r="G15" s="101" t="s">
        <v>354</v>
      </c>
      <c r="H15" s="150" t="s">
        <v>418</v>
      </c>
      <c r="I15" s="151"/>
      <c r="J15" s="102"/>
    </row>
    <row r="16" spans="1:10" ht="10.9" customHeight="1" x14ac:dyDescent="0.25">
      <c r="A16" s="95"/>
      <c r="B16" s="99"/>
      <c r="C16" s="98"/>
      <c r="D16" s="98"/>
      <c r="E16" s="140"/>
      <c r="F16" s="140"/>
      <c r="G16" s="140"/>
      <c r="H16" s="140"/>
      <c r="I16" s="98"/>
      <c r="J16" s="100"/>
    </row>
    <row r="17" spans="1:10" ht="22.9" customHeight="1" x14ac:dyDescent="0.25">
      <c r="A17" s="103"/>
      <c r="B17" s="101" t="s">
        <v>355</v>
      </c>
      <c r="C17" s="165" t="s">
        <v>419</v>
      </c>
      <c r="D17" s="166"/>
      <c r="E17" s="104"/>
      <c r="F17" s="104"/>
      <c r="G17" s="104"/>
      <c r="H17" s="104"/>
      <c r="I17" s="104"/>
      <c r="J17" s="102"/>
    </row>
    <row r="18" spans="1:10" x14ac:dyDescent="0.25">
      <c r="A18" s="167"/>
      <c r="B18" s="168"/>
      <c r="C18" s="140"/>
      <c r="D18" s="140"/>
      <c r="E18" s="140"/>
      <c r="F18" s="140"/>
      <c r="G18" s="140"/>
      <c r="H18" s="140"/>
      <c r="I18" s="98"/>
      <c r="J18" s="100"/>
    </row>
    <row r="19" spans="1:10" x14ac:dyDescent="0.25">
      <c r="A19" s="159" t="s">
        <v>331</v>
      </c>
      <c r="B19" s="160"/>
      <c r="C19" s="141" t="s">
        <v>374</v>
      </c>
      <c r="D19" s="142"/>
      <c r="E19" s="142"/>
      <c r="F19" s="142"/>
      <c r="G19" s="142"/>
      <c r="H19" s="142"/>
      <c r="I19" s="142"/>
      <c r="J19" s="143"/>
    </row>
    <row r="20" spans="1:10" x14ac:dyDescent="0.25">
      <c r="A20" s="97"/>
      <c r="B20" s="98"/>
      <c r="C20" s="105"/>
      <c r="D20" s="98"/>
      <c r="E20" s="140"/>
      <c r="F20" s="140"/>
      <c r="G20" s="140"/>
      <c r="H20" s="140"/>
      <c r="I20" s="98"/>
      <c r="J20" s="100"/>
    </row>
    <row r="21" spans="1:10" x14ac:dyDescent="0.25">
      <c r="A21" s="159" t="s">
        <v>332</v>
      </c>
      <c r="B21" s="160"/>
      <c r="C21" s="150" t="s">
        <v>376</v>
      </c>
      <c r="D21" s="151"/>
      <c r="E21" s="140"/>
      <c r="F21" s="140"/>
      <c r="G21" s="141" t="s">
        <v>375</v>
      </c>
      <c r="H21" s="142"/>
      <c r="I21" s="142"/>
      <c r="J21" s="143"/>
    </row>
    <row r="22" spans="1:10" x14ac:dyDescent="0.25">
      <c r="A22" s="97"/>
      <c r="B22" s="98"/>
      <c r="C22" s="98"/>
      <c r="D22" s="98"/>
      <c r="E22" s="140"/>
      <c r="F22" s="140"/>
      <c r="G22" s="140"/>
      <c r="H22" s="140"/>
      <c r="I22" s="98"/>
      <c r="J22" s="100"/>
    </row>
    <row r="23" spans="1:10" x14ac:dyDescent="0.25">
      <c r="A23" s="159" t="s">
        <v>333</v>
      </c>
      <c r="B23" s="160"/>
      <c r="C23" s="141" t="s">
        <v>377</v>
      </c>
      <c r="D23" s="142"/>
      <c r="E23" s="142"/>
      <c r="F23" s="142"/>
      <c r="G23" s="142"/>
      <c r="H23" s="142"/>
      <c r="I23" s="142"/>
      <c r="J23" s="143"/>
    </row>
    <row r="24" spans="1:10" x14ac:dyDescent="0.25">
      <c r="A24" s="97"/>
      <c r="B24" s="98"/>
      <c r="C24" s="98"/>
      <c r="D24" s="98"/>
      <c r="E24" s="140"/>
      <c r="F24" s="140"/>
      <c r="G24" s="140"/>
      <c r="H24" s="140"/>
      <c r="I24" s="98"/>
      <c r="J24" s="100"/>
    </row>
    <row r="25" spans="1:10" x14ac:dyDescent="0.25">
      <c r="A25" s="159" t="s">
        <v>334</v>
      </c>
      <c r="B25" s="160"/>
      <c r="C25" s="162" t="s">
        <v>420</v>
      </c>
      <c r="D25" s="163"/>
      <c r="E25" s="163"/>
      <c r="F25" s="163"/>
      <c r="G25" s="163"/>
      <c r="H25" s="163"/>
      <c r="I25" s="163"/>
      <c r="J25" s="164"/>
    </row>
    <row r="26" spans="1:10" x14ac:dyDescent="0.25">
      <c r="A26" s="97"/>
      <c r="B26" s="98"/>
      <c r="C26" s="105"/>
      <c r="D26" s="98"/>
      <c r="E26" s="140"/>
      <c r="F26" s="140"/>
      <c r="G26" s="140"/>
      <c r="H26" s="140"/>
      <c r="I26" s="98"/>
      <c r="J26" s="100"/>
    </row>
    <row r="27" spans="1:10" x14ac:dyDescent="0.25">
      <c r="A27" s="159" t="s">
        <v>335</v>
      </c>
      <c r="B27" s="160"/>
      <c r="C27" s="162" t="s">
        <v>378</v>
      </c>
      <c r="D27" s="163"/>
      <c r="E27" s="163"/>
      <c r="F27" s="163"/>
      <c r="G27" s="163"/>
      <c r="H27" s="163"/>
      <c r="I27" s="163"/>
      <c r="J27" s="164"/>
    </row>
    <row r="28" spans="1:10" ht="13.9" customHeight="1" x14ac:dyDescent="0.25">
      <c r="A28" s="97"/>
      <c r="B28" s="98"/>
      <c r="C28" s="105"/>
      <c r="D28" s="98"/>
      <c r="E28" s="140"/>
      <c r="F28" s="140"/>
      <c r="G28" s="140"/>
      <c r="H28" s="140"/>
      <c r="I28" s="98"/>
      <c r="J28" s="100"/>
    </row>
    <row r="29" spans="1:10" ht="22.9" customHeight="1" x14ac:dyDescent="0.25">
      <c r="A29" s="133" t="s">
        <v>345</v>
      </c>
      <c r="B29" s="160"/>
      <c r="C29" s="129">
        <v>3430</v>
      </c>
      <c r="D29" s="107"/>
      <c r="E29" s="144"/>
      <c r="F29" s="144"/>
      <c r="G29" s="144"/>
      <c r="H29" s="144"/>
      <c r="I29" s="108"/>
      <c r="J29" s="109"/>
    </row>
    <row r="30" spans="1:10" x14ac:dyDescent="0.25">
      <c r="A30" s="97"/>
      <c r="B30" s="98"/>
      <c r="C30" s="98"/>
      <c r="D30" s="98"/>
      <c r="E30" s="140"/>
      <c r="F30" s="140"/>
      <c r="G30" s="140"/>
      <c r="H30" s="140"/>
      <c r="I30" s="108"/>
      <c r="J30" s="109"/>
    </row>
    <row r="31" spans="1:10" x14ac:dyDescent="0.25">
      <c r="A31" s="159" t="s">
        <v>336</v>
      </c>
      <c r="B31" s="160"/>
      <c r="C31" s="121" t="s">
        <v>358</v>
      </c>
      <c r="D31" s="158" t="s">
        <v>356</v>
      </c>
      <c r="E31" s="148"/>
      <c r="F31" s="148"/>
      <c r="G31" s="148"/>
      <c r="H31" s="110"/>
      <c r="I31" s="111" t="s">
        <v>357</v>
      </c>
      <c r="J31" s="112" t="s">
        <v>358</v>
      </c>
    </row>
    <row r="32" spans="1:10" x14ac:dyDescent="0.25">
      <c r="A32" s="159"/>
      <c r="B32" s="160"/>
      <c r="C32" s="113"/>
      <c r="D32" s="81"/>
      <c r="E32" s="161"/>
      <c r="F32" s="161"/>
      <c r="G32" s="161"/>
      <c r="H32" s="161"/>
      <c r="I32" s="108"/>
      <c r="J32" s="109"/>
    </row>
    <row r="33" spans="1:10" x14ac:dyDescent="0.25">
      <c r="A33" s="159" t="s">
        <v>346</v>
      </c>
      <c r="B33" s="160"/>
      <c r="C33" s="106" t="s">
        <v>360</v>
      </c>
      <c r="D33" s="158" t="s">
        <v>359</v>
      </c>
      <c r="E33" s="148"/>
      <c r="F33" s="148"/>
      <c r="G33" s="148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40"/>
      <c r="F34" s="140"/>
      <c r="G34" s="140"/>
      <c r="H34" s="140"/>
      <c r="I34" s="98"/>
      <c r="J34" s="100"/>
    </row>
    <row r="35" spans="1:10" x14ac:dyDescent="0.25">
      <c r="A35" s="158" t="s">
        <v>347</v>
      </c>
      <c r="B35" s="148"/>
      <c r="C35" s="148"/>
      <c r="D35" s="148"/>
      <c r="E35" s="148" t="s">
        <v>337</v>
      </c>
      <c r="F35" s="148"/>
      <c r="G35" s="148"/>
      <c r="H35" s="148"/>
      <c r="I35" s="148"/>
      <c r="J35" s="114" t="s">
        <v>338</v>
      </c>
    </row>
    <row r="36" spans="1:10" x14ac:dyDescent="0.25">
      <c r="A36" s="97"/>
      <c r="B36" s="98"/>
      <c r="C36" s="98"/>
      <c r="D36" s="98"/>
      <c r="E36" s="140"/>
      <c r="F36" s="140"/>
      <c r="G36" s="140"/>
      <c r="H36" s="140"/>
      <c r="I36" s="98"/>
      <c r="J36" s="109"/>
    </row>
    <row r="37" spans="1:10" x14ac:dyDescent="0.25">
      <c r="A37" s="130" t="s">
        <v>379</v>
      </c>
      <c r="B37" s="131"/>
      <c r="C37" s="131"/>
      <c r="D37" s="131"/>
      <c r="E37" s="130" t="s">
        <v>375</v>
      </c>
      <c r="F37" s="131"/>
      <c r="G37" s="131"/>
      <c r="H37" s="131"/>
      <c r="I37" s="132"/>
      <c r="J37" s="124" t="s">
        <v>388</v>
      </c>
    </row>
    <row r="38" spans="1:10" x14ac:dyDescent="0.25">
      <c r="A38" s="97"/>
      <c r="B38" s="98"/>
      <c r="C38" s="105"/>
      <c r="D38" s="157"/>
      <c r="E38" s="157"/>
      <c r="F38" s="157"/>
      <c r="G38" s="157"/>
      <c r="H38" s="157"/>
      <c r="I38" s="157"/>
      <c r="J38" s="100"/>
    </row>
    <row r="39" spans="1:10" x14ac:dyDescent="0.25">
      <c r="A39" s="130" t="s">
        <v>380</v>
      </c>
      <c r="B39" s="131"/>
      <c r="C39" s="131"/>
      <c r="D39" s="132"/>
      <c r="E39" s="130" t="s">
        <v>375</v>
      </c>
      <c r="F39" s="131"/>
      <c r="G39" s="131"/>
      <c r="H39" s="131"/>
      <c r="I39" s="132"/>
      <c r="J39" s="123" t="s">
        <v>387</v>
      </c>
    </row>
    <row r="40" spans="1:10" x14ac:dyDescent="0.25">
      <c r="A40" s="97"/>
      <c r="B40" s="98"/>
      <c r="C40" s="105"/>
      <c r="D40" s="115"/>
      <c r="E40" s="157"/>
      <c r="F40" s="157"/>
      <c r="G40" s="157"/>
      <c r="H40" s="157"/>
      <c r="I40" s="99"/>
      <c r="J40" s="100"/>
    </row>
    <row r="41" spans="1:10" x14ac:dyDescent="0.25">
      <c r="A41" s="130" t="s">
        <v>381</v>
      </c>
      <c r="B41" s="131"/>
      <c r="C41" s="131"/>
      <c r="D41" s="132"/>
      <c r="E41" s="130" t="s">
        <v>375</v>
      </c>
      <c r="F41" s="131"/>
      <c r="G41" s="131"/>
      <c r="H41" s="131"/>
      <c r="I41" s="132"/>
      <c r="J41" s="123" t="s">
        <v>386</v>
      </c>
    </row>
    <row r="42" spans="1:10" x14ac:dyDescent="0.25">
      <c r="A42" s="97"/>
      <c r="B42" s="98"/>
      <c r="C42" s="105"/>
      <c r="D42" s="115"/>
      <c r="E42" s="157"/>
      <c r="F42" s="157"/>
      <c r="G42" s="157"/>
      <c r="H42" s="157"/>
      <c r="I42" s="99"/>
      <c r="J42" s="100"/>
    </row>
    <row r="43" spans="1:10" x14ac:dyDescent="0.25">
      <c r="A43" s="130" t="s">
        <v>382</v>
      </c>
      <c r="B43" s="131"/>
      <c r="C43" s="131"/>
      <c r="D43" s="132"/>
      <c r="E43" s="130" t="s">
        <v>375</v>
      </c>
      <c r="F43" s="131"/>
      <c r="G43" s="131"/>
      <c r="H43" s="131"/>
      <c r="I43" s="132"/>
      <c r="J43" s="123" t="s">
        <v>389</v>
      </c>
    </row>
    <row r="44" spans="1:10" x14ac:dyDescent="0.25">
      <c r="A44" s="116"/>
      <c r="B44" s="105"/>
      <c r="C44" s="154"/>
      <c r="D44" s="154"/>
      <c r="E44" s="140"/>
      <c r="F44" s="140"/>
      <c r="G44" s="154"/>
      <c r="H44" s="154"/>
      <c r="I44" s="154"/>
      <c r="J44" s="100"/>
    </row>
    <row r="45" spans="1:10" x14ac:dyDescent="0.25">
      <c r="A45" s="130" t="s">
        <v>383</v>
      </c>
      <c r="B45" s="131"/>
      <c r="C45" s="131"/>
      <c r="D45" s="132"/>
      <c r="E45" s="130" t="s">
        <v>375</v>
      </c>
      <c r="F45" s="131"/>
      <c r="G45" s="131"/>
      <c r="H45" s="131"/>
      <c r="I45" s="132"/>
      <c r="J45" s="123" t="s">
        <v>390</v>
      </c>
    </row>
    <row r="46" spans="1:10" x14ac:dyDescent="0.25">
      <c r="A46" s="116"/>
      <c r="B46" s="105"/>
      <c r="C46" s="105"/>
      <c r="D46" s="98"/>
      <c r="E46" s="156"/>
      <c r="F46" s="156"/>
      <c r="G46" s="154"/>
      <c r="H46" s="154"/>
      <c r="I46" s="98"/>
      <c r="J46" s="100"/>
    </row>
    <row r="47" spans="1:10" x14ac:dyDescent="0.25">
      <c r="A47" s="130" t="s">
        <v>384</v>
      </c>
      <c r="B47" s="131"/>
      <c r="C47" s="131"/>
      <c r="D47" s="132"/>
      <c r="E47" s="130" t="s">
        <v>385</v>
      </c>
      <c r="F47" s="131"/>
      <c r="G47" s="131"/>
      <c r="H47" s="131"/>
      <c r="I47" s="132"/>
      <c r="J47" s="106">
        <v>20097647</v>
      </c>
    </row>
    <row r="48" spans="1:10" x14ac:dyDescent="0.25">
      <c r="A48" s="125"/>
      <c r="B48" s="126"/>
      <c r="C48" s="126"/>
      <c r="D48" s="126"/>
      <c r="E48" s="126"/>
      <c r="F48" s="126"/>
      <c r="G48" s="126"/>
      <c r="H48" s="126"/>
      <c r="I48" s="126"/>
      <c r="J48" s="127"/>
    </row>
    <row r="49" spans="1:10" x14ac:dyDescent="0.25">
      <c r="A49" s="130" t="s">
        <v>391</v>
      </c>
      <c r="B49" s="131"/>
      <c r="C49" s="131"/>
      <c r="D49" s="132"/>
      <c r="E49" s="130" t="s">
        <v>392</v>
      </c>
      <c r="F49" s="131"/>
      <c r="G49" s="131"/>
      <c r="H49" s="131"/>
      <c r="I49" s="132"/>
      <c r="J49" s="106">
        <v>7810318</v>
      </c>
    </row>
    <row r="50" spans="1:10" x14ac:dyDescent="0.25">
      <c r="A50" s="125"/>
      <c r="B50" s="126"/>
      <c r="C50" s="126"/>
      <c r="D50" s="126"/>
      <c r="E50" s="126"/>
      <c r="F50" s="126"/>
      <c r="G50" s="126"/>
      <c r="H50" s="126"/>
      <c r="I50" s="126"/>
      <c r="J50" s="127"/>
    </row>
    <row r="51" spans="1:10" x14ac:dyDescent="0.25">
      <c r="A51" s="130" t="s">
        <v>393</v>
      </c>
      <c r="B51" s="131"/>
      <c r="C51" s="131"/>
      <c r="D51" s="132"/>
      <c r="E51" s="130" t="s">
        <v>394</v>
      </c>
      <c r="F51" s="131"/>
      <c r="G51" s="131"/>
      <c r="H51" s="131"/>
      <c r="I51" s="132"/>
      <c r="J51" s="123" t="s">
        <v>395</v>
      </c>
    </row>
    <row r="52" spans="1:10" x14ac:dyDescent="0.25">
      <c r="A52" s="125"/>
      <c r="B52" s="126"/>
      <c r="C52" s="126"/>
      <c r="D52" s="126"/>
      <c r="E52" s="126"/>
      <c r="F52" s="126"/>
      <c r="G52" s="126"/>
      <c r="H52" s="126"/>
      <c r="I52" s="126"/>
      <c r="J52" s="127"/>
    </row>
    <row r="53" spans="1:10" x14ac:dyDescent="0.25">
      <c r="A53" s="130" t="s">
        <v>396</v>
      </c>
      <c r="B53" s="131"/>
      <c r="C53" s="131"/>
      <c r="D53" s="132"/>
      <c r="E53" s="130" t="s">
        <v>394</v>
      </c>
      <c r="F53" s="131"/>
      <c r="G53" s="131"/>
      <c r="H53" s="131"/>
      <c r="I53" s="132"/>
      <c r="J53" s="123" t="s">
        <v>397</v>
      </c>
    </row>
    <row r="54" spans="1:10" x14ac:dyDescent="0.25">
      <c r="A54" s="125"/>
      <c r="B54" s="126"/>
      <c r="C54" s="126"/>
      <c r="D54" s="126"/>
      <c r="E54" s="126"/>
      <c r="F54" s="126"/>
      <c r="G54" s="126"/>
      <c r="H54" s="126"/>
      <c r="I54" s="126"/>
      <c r="J54" s="127"/>
    </row>
    <row r="55" spans="1:10" x14ac:dyDescent="0.25">
      <c r="A55" s="130" t="s">
        <v>398</v>
      </c>
      <c r="B55" s="131"/>
      <c r="C55" s="131"/>
      <c r="D55" s="132"/>
      <c r="E55" s="130" t="s">
        <v>375</v>
      </c>
      <c r="F55" s="131"/>
      <c r="G55" s="131"/>
      <c r="H55" s="131"/>
      <c r="I55" s="132"/>
      <c r="J55" s="123" t="s">
        <v>399</v>
      </c>
    </row>
    <row r="56" spans="1:10" x14ac:dyDescent="0.25">
      <c r="A56" s="125"/>
      <c r="B56" s="126"/>
      <c r="C56" s="126"/>
      <c r="D56" s="126"/>
      <c r="E56" s="126"/>
      <c r="F56" s="126"/>
      <c r="G56" s="126"/>
      <c r="H56" s="126"/>
      <c r="I56" s="126"/>
      <c r="J56" s="127"/>
    </row>
    <row r="57" spans="1:10" x14ac:dyDescent="0.25">
      <c r="A57" s="130" t="s">
        <v>400</v>
      </c>
      <c r="B57" s="131"/>
      <c r="C57" s="131"/>
      <c r="D57" s="132"/>
      <c r="E57" s="130" t="s">
        <v>375</v>
      </c>
      <c r="F57" s="131"/>
      <c r="G57" s="131"/>
      <c r="H57" s="131"/>
      <c r="I57" s="132"/>
      <c r="J57" s="123" t="s">
        <v>401</v>
      </c>
    </row>
    <row r="58" spans="1:10" x14ac:dyDescent="0.25">
      <c r="A58" s="125"/>
      <c r="B58" s="126"/>
      <c r="C58" s="126"/>
      <c r="D58" s="126"/>
      <c r="E58" s="126"/>
      <c r="F58" s="126"/>
      <c r="G58" s="126"/>
      <c r="H58" s="126"/>
      <c r="I58" s="126"/>
      <c r="J58" s="127"/>
    </row>
    <row r="59" spans="1:10" x14ac:dyDescent="0.25">
      <c r="A59" s="130" t="s">
        <v>402</v>
      </c>
      <c r="B59" s="131"/>
      <c r="C59" s="131"/>
      <c r="D59" s="132"/>
      <c r="E59" s="130" t="s">
        <v>375</v>
      </c>
      <c r="F59" s="131"/>
      <c r="G59" s="131"/>
      <c r="H59" s="131"/>
      <c r="I59" s="132"/>
      <c r="J59" s="123" t="s">
        <v>403</v>
      </c>
    </row>
    <row r="60" spans="1:10" x14ac:dyDescent="0.25">
      <c r="A60" s="125"/>
      <c r="B60" s="126"/>
      <c r="C60" s="126"/>
      <c r="D60" s="126"/>
      <c r="E60" s="126"/>
      <c r="F60" s="126"/>
      <c r="G60" s="126"/>
      <c r="H60" s="126"/>
      <c r="I60" s="126"/>
      <c r="J60" s="127"/>
    </row>
    <row r="61" spans="1:10" x14ac:dyDescent="0.25">
      <c r="A61" s="130" t="s">
        <v>404</v>
      </c>
      <c r="B61" s="131"/>
      <c r="C61" s="131"/>
      <c r="D61" s="132"/>
      <c r="E61" s="130" t="s">
        <v>375</v>
      </c>
      <c r="F61" s="131"/>
      <c r="G61" s="131"/>
      <c r="H61" s="131"/>
      <c r="I61" s="132"/>
      <c r="J61" s="123" t="s">
        <v>405</v>
      </c>
    </row>
    <row r="62" spans="1:10" x14ac:dyDescent="0.25">
      <c r="A62" s="125"/>
      <c r="B62" s="126"/>
      <c r="C62" s="126"/>
      <c r="D62" s="126"/>
      <c r="E62" s="126"/>
      <c r="F62" s="126"/>
      <c r="G62" s="126"/>
      <c r="H62" s="126"/>
      <c r="I62" s="126"/>
      <c r="J62" s="128"/>
    </row>
    <row r="63" spans="1:10" x14ac:dyDescent="0.25">
      <c r="A63" s="130" t="s">
        <v>406</v>
      </c>
      <c r="B63" s="131"/>
      <c r="C63" s="131"/>
      <c r="D63" s="132"/>
      <c r="E63" s="130" t="s">
        <v>375</v>
      </c>
      <c r="F63" s="131"/>
      <c r="G63" s="131"/>
      <c r="H63" s="131"/>
      <c r="I63" s="132"/>
      <c r="J63" s="123" t="s">
        <v>410</v>
      </c>
    </row>
    <row r="64" spans="1:10" x14ac:dyDescent="0.25">
      <c r="A64" s="125"/>
      <c r="B64" s="126"/>
      <c r="C64" s="126"/>
      <c r="D64" s="126"/>
      <c r="E64" s="126"/>
      <c r="F64" s="126"/>
      <c r="G64" s="126"/>
      <c r="H64" s="126"/>
      <c r="I64" s="126"/>
      <c r="J64" s="128"/>
    </row>
    <row r="65" spans="1:10" x14ac:dyDescent="0.25">
      <c r="A65" s="130" t="s">
        <v>407</v>
      </c>
      <c r="B65" s="131"/>
      <c r="C65" s="131"/>
      <c r="D65" s="132"/>
      <c r="E65" s="130" t="s">
        <v>375</v>
      </c>
      <c r="F65" s="131"/>
      <c r="G65" s="131"/>
      <c r="H65" s="131"/>
      <c r="I65" s="132"/>
      <c r="J65" s="123" t="s">
        <v>411</v>
      </c>
    </row>
    <row r="66" spans="1:10" x14ac:dyDescent="0.25">
      <c r="A66" s="125"/>
      <c r="B66" s="126"/>
      <c r="C66" s="126"/>
      <c r="D66" s="126"/>
      <c r="E66" s="126"/>
      <c r="F66" s="126"/>
      <c r="G66" s="126"/>
      <c r="H66" s="126"/>
      <c r="I66" s="126"/>
      <c r="J66" s="128"/>
    </row>
    <row r="67" spans="1:10" x14ac:dyDescent="0.25">
      <c r="A67" s="130" t="s">
        <v>408</v>
      </c>
      <c r="B67" s="131"/>
      <c r="C67" s="131"/>
      <c r="D67" s="132"/>
      <c r="E67" s="130" t="s">
        <v>409</v>
      </c>
      <c r="F67" s="131"/>
      <c r="G67" s="131"/>
      <c r="H67" s="131"/>
      <c r="I67" s="132"/>
      <c r="J67" s="123" t="s">
        <v>412</v>
      </c>
    </row>
    <row r="68" spans="1:10" x14ac:dyDescent="0.25">
      <c r="A68" s="125"/>
      <c r="B68" s="126"/>
      <c r="C68" s="126"/>
      <c r="D68" s="126"/>
      <c r="E68" s="126"/>
      <c r="F68" s="126"/>
      <c r="G68" s="126"/>
      <c r="H68" s="126"/>
      <c r="I68" s="126"/>
      <c r="J68" s="127"/>
    </row>
    <row r="69" spans="1:10" x14ac:dyDescent="0.25">
      <c r="A69" s="116"/>
      <c r="B69" s="105"/>
      <c r="C69" s="105"/>
      <c r="D69" s="98"/>
      <c r="E69" s="140"/>
      <c r="F69" s="140"/>
      <c r="G69" s="154"/>
      <c r="H69" s="154"/>
      <c r="I69" s="98"/>
      <c r="J69" s="117" t="s">
        <v>362</v>
      </c>
    </row>
    <row r="70" spans="1:10" x14ac:dyDescent="0.25">
      <c r="A70" s="116"/>
      <c r="B70" s="105"/>
      <c r="C70" s="105"/>
      <c r="D70" s="98"/>
      <c r="E70" s="140"/>
      <c r="F70" s="140"/>
      <c r="G70" s="154"/>
      <c r="H70" s="154"/>
      <c r="I70" s="98"/>
      <c r="J70" s="117" t="s">
        <v>363</v>
      </c>
    </row>
    <row r="71" spans="1:10" ht="14.45" customHeight="1" x14ac:dyDescent="0.25">
      <c r="A71" s="133" t="s">
        <v>339</v>
      </c>
      <c r="B71" s="134"/>
      <c r="C71" s="150" t="s">
        <v>363</v>
      </c>
      <c r="D71" s="151"/>
      <c r="E71" s="152" t="s">
        <v>364</v>
      </c>
      <c r="F71" s="153"/>
      <c r="G71" s="141"/>
      <c r="H71" s="142"/>
      <c r="I71" s="142"/>
      <c r="J71" s="143"/>
    </row>
    <row r="72" spans="1:10" x14ac:dyDescent="0.25">
      <c r="A72" s="116"/>
      <c r="B72" s="105"/>
      <c r="C72" s="154"/>
      <c r="D72" s="154"/>
      <c r="E72" s="140"/>
      <c r="F72" s="140"/>
      <c r="G72" s="155" t="s">
        <v>365</v>
      </c>
      <c r="H72" s="155"/>
      <c r="I72" s="155"/>
      <c r="J72" s="89"/>
    </row>
    <row r="73" spans="1:10" ht="13.9" customHeight="1" x14ac:dyDescent="0.25">
      <c r="A73" s="133" t="s">
        <v>340</v>
      </c>
      <c r="B73" s="134"/>
      <c r="C73" s="141" t="s">
        <v>415</v>
      </c>
      <c r="D73" s="142"/>
      <c r="E73" s="142"/>
      <c r="F73" s="142"/>
      <c r="G73" s="142"/>
      <c r="H73" s="142"/>
      <c r="I73" s="142"/>
      <c r="J73" s="143"/>
    </row>
    <row r="74" spans="1:10" x14ac:dyDescent="0.25">
      <c r="A74" s="97"/>
      <c r="B74" s="98"/>
      <c r="C74" s="144" t="s">
        <v>341</v>
      </c>
      <c r="D74" s="144"/>
      <c r="E74" s="144"/>
      <c r="F74" s="144"/>
      <c r="G74" s="144"/>
      <c r="H74" s="144"/>
      <c r="I74" s="144"/>
      <c r="J74" s="100"/>
    </row>
    <row r="75" spans="1:10" x14ac:dyDescent="0.25">
      <c r="A75" s="133" t="s">
        <v>342</v>
      </c>
      <c r="B75" s="134"/>
      <c r="C75" s="145" t="s">
        <v>421</v>
      </c>
      <c r="D75" s="146"/>
      <c r="E75" s="147"/>
      <c r="F75" s="140"/>
      <c r="G75" s="140"/>
      <c r="H75" s="148"/>
      <c r="I75" s="148"/>
      <c r="J75" s="149"/>
    </row>
    <row r="76" spans="1:10" x14ac:dyDescent="0.25">
      <c r="A76" s="97"/>
      <c r="B76" s="98"/>
      <c r="C76" s="105"/>
      <c r="D76" s="98"/>
      <c r="E76" s="140"/>
      <c r="F76" s="140"/>
      <c r="G76" s="140"/>
      <c r="H76" s="140"/>
      <c r="I76" s="98"/>
      <c r="J76" s="100"/>
    </row>
    <row r="77" spans="1:10" ht="14.45" customHeight="1" x14ac:dyDescent="0.25">
      <c r="A77" s="133" t="s">
        <v>334</v>
      </c>
      <c r="B77" s="134"/>
      <c r="C77" s="135" t="s">
        <v>416</v>
      </c>
      <c r="D77" s="136"/>
      <c r="E77" s="136"/>
      <c r="F77" s="136"/>
      <c r="G77" s="136"/>
      <c r="H77" s="136"/>
      <c r="I77" s="136"/>
      <c r="J77" s="137"/>
    </row>
    <row r="78" spans="1:10" x14ac:dyDescent="0.25">
      <c r="A78" s="97"/>
      <c r="B78" s="98"/>
      <c r="C78" s="98"/>
      <c r="D78" s="98"/>
      <c r="E78" s="140"/>
      <c r="F78" s="140"/>
      <c r="G78" s="140"/>
      <c r="H78" s="140"/>
      <c r="I78" s="98"/>
      <c r="J78" s="100"/>
    </row>
    <row r="79" spans="1:10" x14ac:dyDescent="0.25">
      <c r="A79" s="133" t="s">
        <v>366</v>
      </c>
      <c r="B79" s="134"/>
      <c r="C79" s="135"/>
      <c r="D79" s="136"/>
      <c r="E79" s="136"/>
      <c r="F79" s="136"/>
      <c r="G79" s="136"/>
      <c r="H79" s="136"/>
      <c r="I79" s="136"/>
      <c r="J79" s="137"/>
    </row>
    <row r="80" spans="1:10" ht="14.45" customHeight="1" x14ac:dyDescent="0.25">
      <c r="A80" s="97"/>
      <c r="B80" s="98"/>
      <c r="C80" s="138" t="s">
        <v>367</v>
      </c>
      <c r="D80" s="138"/>
      <c r="E80" s="138"/>
      <c r="F80" s="138"/>
      <c r="G80" s="98"/>
      <c r="H80" s="98"/>
      <c r="I80" s="98"/>
      <c r="J80" s="100"/>
    </row>
    <row r="81" spans="1:10" x14ac:dyDescent="0.25">
      <c r="A81" s="133" t="s">
        <v>368</v>
      </c>
      <c r="B81" s="134"/>
      <c r="C81" s="135"/>
      <c r="D81" s="136"/>
      <c r="E81" s="136"/>
      <c r="F81" s="136"/>
      <c r="G81" s="136"/>
      <c r="H81" s="136"/>
      <c r="I81" s="136"/>
      <c r="J81" s="137"/>
    </row>
    <row r="82" spans="1:10" ht="14.45" customHeight="1" x14ac:dyDescent="0.25">
      <c r="A82" s="118"/>
      <c r="B82" s="119"/>
      <c r="C82" s="139" t="s">
        <v>369</v>
      </c>
      <c r="D82" s="139"/>
      <c r="E82" s="139"/>
      <c r="F82" s="139"/>
      <c r="G82" s="139"/>
      <c r="H82" s="119"/>
      <c r="I82" s="119"/>
      <c r="J82" s="120"/>
    </row>
    <row r="89" spans="1:10" ht="27" customHeight="1" x14ac:dyDescent="0.25"/>
    <row r="93" spans="1:10" ht="38.450000000000003" customHeight="1" x14ac:dyDescent="0.2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4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A49:D49"/>
    <mergeCell ref="E49:I49"/>
    <mergeCell ref="A51:D51"/>
    <mergeCell ref="E51:I51"/>
    <mergeCell ref="A53:D53"/>
    <mergeCell ref="E53:I53"/>
    <mergeCell ref="A55:D55"/>
    <mergeCell ref="A63:D63"/>
    <mergeCell ref="A65:D65"/>
    <mergeCell ref="A67:D67"/>
    <mergeCell ref="E63:I63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  <mergeCell ref="E65:I65"/>
    <mergeCell ref="E67:I67"/>
    <mergeCell ref="E55:I55"/>
    <mergeCell ref="A57:D57"/>
    <mergeCell ref="E57:I57"/>
    <mergeCell ref="A59:D59"/>
    <mergeCell ref="E59:I59"/>
    <mergeCell ref="A61:D61"/>
    <mergeCell ref="E61:I61"/>
  </mergeCells>
  <dataValidations count="3">
    <dataValidation type="list" allowBlank="1" showInputMessage="1" showErrorMessage="1" sqref="C71:D71">
      <formula1>$J$69:$J$70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tabSelected="1" view="pageBreakPreview" zoomScaleNormal="100" zoomScaleSheetLayoutView="100" workbookViewId="0">
      <selection activeCell="E12" sqref="E12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99" t="s">
        <v>68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413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3" t="s">
        <v>0</v>
      </c>
      <c r="B4" s="204"/>
      <c r="C4" s="203" t="s">
        <v>77</v>
      </c>
      <c r="D4" s="188" t="s">
        <v>284</v>
      </c>
      <c r="E4" s="189"/>
      <c r="F4" s="189"/>
      <c r="G4" s="188" t="s">
        <v>293</v>
      </c>
      <c r="H4" s="189"/>
      <c r="I4" s="189"/>
    </row>
    <row r="5" spans="1:9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194" t="s">
        <v>1</v>
      </c>
      <c r="B7" s="195"/>
      <c r="C7" s="195"/>
      <c r="D7" s="195"/>
      <c r="E7" s="195"/>
      <c r="F7" s="195"/>
      <c r="G7" s="195"/>
      <c r="H7" s="195"/>
      <c r="I7" s="195"/>
    </row>
    <row r="8" spans="1:9" ht="12.75" customHeight="1" x14ac:dyDescent="0.2">
      <c r="A8" s="193" t="s">
        <v>136</v>
      </c>
      <c r="B8" s="191"/>
      <c r="C8" s="26">
        <v>1</v>
      </c>
      <c r="D8" s="40">
        <f>D9+D10</f>
        <v>388028</v>
      </c>
      <c r="E8" s="40">
        <f>E9+E10</f>
        <v>38747160</v>
      </c>
      <c r="F8" s="40">
        <f>D8+E8</f>
        <v>39135188</v>
      </c>
      <c r="G8" s="40">
        <f>G9+G10</f>
        <v>374811</v>
      </c>
      <c r="H8" s="40">
        <f>H9+H10</f>
        <v>39406947</v>
      </c>
      <c r="I8" s="40">
        <f>G8+H8</f>
        <v>39781758</v>
      </c>
    </row>
    <row r="9" spans="1:9" ht="12.75" customHeight="1" x14ac:dyDescent="0.2">
      <c r="A9" s="190" t="s">
        <v>111</v>
      </c>
      <c r="B9" s="190"/>
      <c r="C9" s="27">
        <v>2</v>
      </c>
      <c r="D9" s="41">
        <v>0</v>
      </c>
      <c r="E9" s="41">
        <v>0</v>
      </c>
      <c r="F9" s="40">
        <f t="shared" ref="F9:F73" si="0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90" t="s">
        <v>112</v>
      </c>
      <c r="B10" s="190"/>
      <c r="C10" s="27">
        <v>3</v>
      </c>
      <c r="D10" s="41">
        <v>388028</v>
      </c>
      <c r="E10" s="41">
        <v>38747160</v>
      </c>
      <c r="F10" s="40">
        <f t="shared" si="0"/>
        <v>39135188</v>
      </c>
      <c r="G10" s="41">
        <v>374811</v>
      </c>
      <c r="H10" s="41">
        <v>39406947</v>
      </c>
      <c r="I10" s="40">
        <f t="shared" ref="I10:I72" si="1">G10+H10</f>
        <v>39781758</v>
      </c>
    </row>
    <row r="11" spans="1:9" x14ac:dyDescent="0.2">
      <c r="A11" s="193" t="s">
        <v>137</v>
      </c>
      <c r="B11" s="191"/>
      <c r="C11" s="26">
        <v>4</v>
      </c>
      <c r="D11" s="40">
        <f>D12+D13+D14</f>
        <v>17488113</v>
      </c>
      <c r="E11" s="40">
        <f>E12+E13+E14</f>
        <v>644855852</v>
      </c>
      <c r="F11" s="40">
        <f t="shared" si="0"/>
        <v>662343965</v>
      </c>
      <c r="G11" s="40">
        <f>G12+G13+G14</f>
        <v>20969627</v>
      </c>
      <c r="H11" s="40">
        <f>H12+H13+H14</f>
        <v>871815524</v>
      </c>
      <c r="I11" s="40">
        <f t="shared" si="1"/>
        <v>892785151</v>
      </c>
    </row>
    <row r="12" spans="1:9" x14ac:dyDescent="0.2">
      <c r="A12" s="190" t="s">
        <v>113</v>
      </c>
      <c r="B12" s="190"/>
      <c r="C12" s="27">
        <v>5</v>
      </c>
      <c r="D12" s="41">
        <v>16397966</v>
      </c>
      <c r="E12" s="41">
        <v>579792901</v>
      </c>
      <c r="F12" s="40">
        <f t="shared" si="0"/>
        <v>596190867</v>
      </c>
      <c r="G12" s="41">
        <v>16357950</v>
      </c>
      <c r="H12" s="41">
        <v>529636820</v>
      </c>
      <c r="I12" s="40">
        <f t="shared" si="1"/>
        <v>545994770</v>
      </c>
    </row>
    <row r="13" spans="1:9" x14ac:dyDescent="0.2">
      <c r="A13" s="190" t="s">
        <v>114</v>
      </c>
      <c r="B13" s="190"/>
      <c r="C13" s="27">
        <v>6</v>
      </c>
      <c r="D13" s="41">
        <v>754880</v>
      </c>
      <c r="E13" s="41">
        <v>51241360</v>
      </c>
      <c r="F13" s="40">
        <f t="shared" si="0"/>
        <v>51996240</v>
      </c>
      <c r="G13" s="41">
        <v>711155</v>
      </c>
      <c r="H13" s="41">
        <v>48084084</v>
      </c>
      <c r="I13" s="40">
        <f t="shared" si="1"/>
        <v>48795239</v>
      </c>
    </row>
    <row r="14" spans="1:9" x14ac:dyDescent="0.2">
      <c r="A14" s="190" t="s">
        <v>115</v>
      </c>
      <c r="B14" s="190"/>
      <c r="C14" s="27">
        <v>7</v>
      </c>
      <c r="D14" s="41">
        <v>335267</v>
      </c>
      <c r="E14" s="41">
        <v>13821591</v>
      </c>
      <c r="F14" s="40">
        <f t="shared" si="0"/>
        <v>14156858</v>
      </c>
      <c r="G14" s="41">
        <v>3900522</v>
      </c>
      <c r="H14" s="41">
        <v>294094620</v>
      </c>
      <c r="I14" s="40">
        <f t="shared" si="1"/>
        <v>297995142</v>
      </c>
    </row>
    <row r="15" spans="1:9" x14ac:dyDescent="0.2">
      <c r="A15" s="193" t="s">
        <v>138</v>
      </c>
      <c r="B15" s="191"/>
      <c r="C15" s="26">
        <v>8</v>
      </c>
      <c r="D15" s="40">
        <f>D16+D17+D21+D40</f>
        <v>3210854686</v>
      </c>
      <c r="E15" s="40">
        <f>E16+E17+E21+E40</f>
        <v>5206980463</v>
      </c>
      <c r="F15" s="40">
        <f t="shared" si="0"/>
        <v>8417835149</v>
      </c>
      <c r="G15" s="40">
        <f>G16+G17+G21+G40</f>
        <v>3331227430</v>
      </c>
      <c r="H15" s="40">
        <f>H16+H17+H21+H40</f>
        <v>5609970472</v>
      </c>
      <c r="I15" s="40">
        <f t="shared" si="1"/>
        <v>8941197902</v>
      </c>
    </row>
    <row r="16" spans="1:9" ht="22.5" customHeight="1" x14ac:dyDescent="0.2">
      <c r="A16" s="196" t="s">
        <v>139</v>
      </c>
      <c r="B16" s="190"/>
      <c r="C16" s="27">
        <v>9</v>
      </c>
      <c r="D16" s="41">
        <v>1620257</v>
      </c>
      <c r="E16" s="41">
        <v>820174037</v>
      </c>
      <c r="F16" s="40">
        <f t="shared" si="0"/>
        <v>821794294</v>
      </c>
      <c r="G16" s="41">
        <v>1621891</v>
      </c>
      <c r="H16" s="41">
        <v>861135739</v>
      </c>
      <c r="I16" s="40">
        <f t="shared" si="1"/>
        <v>862757630</v>
      </c>
    </row>
    <row r="17" spans="1:9" ht="29.25" customHeight="1" x14ac:dyDescent="0.2">
      <c r="A17" s="193" t="s">
        <v>140</v>
      </c>
      <c r="B17" s="191"/>
      <c r="C17" s="26">
        <v>10</v>
      </c>
      <c r="D17" s="40">
        <f>D18+D19+D20</f>
        <v>0</v>
      </c>
      <c r="E17" s="40">
        <f>E18+E19+E20</f>
        <v>79248791</v>
      </c>
      <c r="F17" s="40">
        <f t="shared" si="0"/>
        <v>79248791</v>
      </c>
      <c r="G17" s="40">
        <f>G18+G19+G20</f>
        <v>0</v>
      </c>
      <c r="H17" s="40">
        <f>H18+H19+H20</f>
        <v>68166333</v>
      </c>
      <c r="I17" s="40">
        <f t="shared" si="1"/>
        <v>68166333</v>
      </c>
    </row>
    <row r="18" spans="1:9" x14ac:dyDescent="0.2">
      <c r="A18" s="190" t="s">
        <v>116</v>
      </c>
      <c r="B18" s="190"/>
      <c r="C18" s="27">
        <v>11</v>
      </c>
      <c r="D18" s="41">
        <v>0</v>
      </c>
      <c r="E18" s="41">
        <v>0</v>
      </c>
      <c r="F18" s="40">
        <f t="shared" si="0"/>
        <v>0</v>
      </c>
      <c r="G18" s="41">
        <v>0</v>
      </c>
      <c r="H18" s="41">
        <v>0</v>
      </c>
      <c r="I18" s="40">
        <f t="shared" si="1"/>
        <v>0</v>
      </c>
    </row>
    <row r="19" spans="1:9" x14ac:dyDescent="0.2">
      <c r="A19" s="190" t="s">
        <v>117</v>
      </c>
      <c r="B19" s="190"/>
      <c r="C19" s="27">
        <v>12</v>
      </c>
      <c r="D19" s="41">
        <v>0</v>
      </c>
      <c r="E19" s="41">
        <v>9164574</v>
      </c>
      <c r="F19" s="40">
        <f t="shared" si="0"/>
        <v>9164574</v>
      </c>
      <c r="G19" s="41">
        <v>0</v>
      </c>
      <c r="H19" s="41">
        <v>9164574</v>
      </c>
      <c r="I19" s="40">
        <f t="shared" si="1"/>
        <v>9164574</v>
      </c>
    </row>
    <row r="20" spans="1:9" x14ac:dyDescent="0.2">
      <c r="A20" s="190" t="s">
        <v>141</v>
      </c>
      <c r="B20" s="190"/>
      <c r="C20" s="27">
        <v>13</v>
      </c>
      <c r="D20" s="41">
        <v>0</v>
      </c>
      <c r="E20" s="41">
        <v>70084217</v>
      </c>
      <c r="F20" s="40">
        <f t="shared" si="0"/>
        <v>70084217</v>
      </c>
      <c r="G20" s="41">
        <v>0</v>
      </c>
      <c r="H20" s="41">
        <v>59001759</v>
      </c>
      <c r="I20" s="40">
        <f t="shared" si="1"/>
        <v>59001759</v>
      </c>
    </row>
    <row r="21" spans="1:9" x14ac:dyDescent="0.2">
      <c r="A21" s="193" t="s">
        <v>142</v>
      </c>
      <c r="B21" s="191"/>
      <c r="C21" s="26">
        <v>14</v>
      </c>
      <c r="D21" s="40">
        <f>D22+D25+D30+D36</f>
        <v>3209234429</v>
      </c>
      <c r="E21" s="40">
        <f>E22+E25+E30+E36</f>
        <v>4307557635</v>
      </c>
      <c r="F21" s="40">
        <f t="shared" si="0"/>
        <v>7516792064</v>
      </c>
      <c r="G21" s="40">
        <f>G22+G25+G30+G36</f>
        <v>3329605539</v>
      </c>
      <c r="H21" s="40">
        <f>H22+H25+H30+H36</f>
        <v>4680668400</v>
      </c>
      <c r="I21" s="40">
        <f t="shared" si="1"/>
        <v>8010273939</v>
      </c>
    </row>
    <row r="22" spans="1:9" x14ac:dyDescent="0.2">
      <c r="A22" s="191" t="s">
        <v>143</v>
      </c>
      <c r="B22" s="191"/>
      <c r="C22" s="26">
        <v>15</v>
      </c>
      <c r="D22" s="40">
        <f>D23+D24</f>
        <v>1348314240</v>
      </c>
      <c r="E22" s="40">
        <f>E23+E24</f>
        <v>856856551</v>
      </c>
      <c r="F22" s="40">
        <f t="shared" si="0"/>
        <v>2205170791</v>
      </c>
      <c r="G22" s="40">
        <f>G23+G24</f>
        <v>1334704209</v>
      </c>
      <c r="H22" s="40">
        <f>H23+H24</f>
        <v>984762628</v>
      </c>
      <c r="I22" s="40">
        <f t="shared" si="1"/>
        <v>2319466837</v>
      </c>
    </row>
    <row r="23" spans="1:9" x14ac:dyDescent="0.2">
      <c r="A23" s="190" t="s">
        <v>144</v>
      </c>
      <c r="B23" s="190"/>
      <c r="C23" s="27">
        <v>16</v>
      </c>
      <c r="D23" s="41">
        <v>1348314240</v>
      </c>
      <c r="E23" s="41">
        <v>856856551</v>
      </c>
      <c r="F23" s="40">
        <f t="shared" si="0"/>
        <v>2205170791</v>
      </c>
      <c r="G23" s="41">
        <v>1334704209</v>
      </c>
      <c r="H23" s="41">
        <v>984762628</v>
      </c>
      <c r="I23" s="40">
        <f t="shared" si="1"/>
        <v>2319466837</v>
      </c>
    </row>
    <row r="24" spans="1:9" x14ac:dyDescent="0.2">
      <c r="A24" s="190" t="s">
        <v>145</v>
      </c>
      <c r="B24" s="190"/>
      <c r="C24" s="27">
        <v>17</v>
      </c>
      <c r="D24" s="41">
        <v>0</v>
      </c>
      <c r="E24" s="41">
        <v>0</v>
      </c>
      <c r="F24" s="40">
        <f t="shared" si="0"/>
        <v>0</v>
      </c>
      <c r="G24" s="41">
        <v>0</v>
      </c>
      <c r="H24" s="41">
        <v>0</v>
      </c>
      <c r="I24" s="40">
        <f t="shared" si="1"/>
        <v>0</v>
      </c>
    </row>
    <row r="25" spans="1:9" x14ac:dyDescent="0.2">
      <c r="A25" s="191" t="s">
        <v>146</v>
      </c>
      <c r="B25" s="191"/>
      <c r="C25" s="26">
        <v>18</v>
      </c>
      <c r="D25" s="40">
        <f>D26+D27+D28+D29</f>
        <v>1564541223</v>
      </c>
      <c r="E25" s="40">
        <f>E26+E27+E28+E29</f>
        <v>2462131660</v>
      </c>
      <c r="F25" s="40">
        <f t="shared" si="0"/>
        <v>4026672883</v>
      </c>
      <c r="G25" s="40">
        <f>G26+G27+G28+G29</f>
        <v>1685776237</v>
      </c>
      <c r="H25" s="40">
        <f>H26+H27+H28+H29</f>
        <v>2746752719</v>
      </c>
      <c r="I25" s="40">
        <f t="shared" si="1"/>
        <v>4432528956</v>
      </c>
    </row>
    <row r="26" spans="1:9" x14ac:dyDescent="0.2">
      <c r="A26" s="190" t="s">
        <v>147</v>
      </c>
      <c r="B26" s="190"/>
      <c r="C26" s="27">
        <v>19</v>
      </c>
      <c r="D26" s="41">
        <v>8327783</v>
      </c>
      <c r="E26" s="41">
        <v>372607701</v>
      </c>
      <c r="F26" s="40">
        <f t="shared" si="0"/>
        <v>380935484</v>
      </c>
      <c r="G26" s="41">
        <v>12424099</v>
      </c>
      <c r="H26" s="41">
        <v>435685228</v>
      </c>
      <c r="I26" s="40">
        <f t="shared" si="1"/>
        <v>448109327</v>
      </c>
    </row>
    <row r="27" spans="1:9" x14ac:dyDescent="0.2">
      <c r="A27" s="190" t="s">
        <v>148</v>
      </c>
      <c r="B27" s="190"/>
      <c r="C27" s="27">
        <v>20</v>
      </c>
      <c r="D27" s="41">
        <v>1542393116</v>
      </c>
      <c r="E27" s="41">
        <v>2063147678</v>
      </c>
      <c r="F27" s="40">
        <f t="shared" si="0"/>
        <v>3605540794</v>
      </c>
      <c r="G27" s="41">
        <v>1659517872</v>
      </c>
      <c r="H27" s="41">
        <v>2233723379</v>
      </c>
      <c r="I27" s="40">
        <f t="shared" si="1"/>
        <v>3893241251</v>
      </c>
    </row>
    <row r="28" spans="1:9" x14ac:dyDescent="0.2">
      <c r="A28" s="190" t="s">
        <v>118</v>
      </c>
      <c r="B28" s="190"/>
      <c r="C28" s="27">
        <v>21</v>
      </c>
      <c r="D28" s="41">
        <v>13820324</v>
      </c>
      <c r="E28" s="41">
        <v>26376281</v>
      </c>
      <c r="F28" s="40">
        <f t="shared" si="0"/>
        <v>40196605</v>
      </c>
      <c r="G28" s="41">
        <v>13834266</v>
      </c>
      <c r="H28" s="41">
        <v>77344112</v>
      </c>
      <c r="I28" s="40">
        <f t="shared" si="1"/>
        <v>91178378</v>
      </c>
    </row>
    <row r="29" spans="1:9" x14ac:dyDescent="0.2">
      <c r="A29" s="190" t="s">
        <v>149</v>
      </c>
      <c r="B29" s="190"/>
      <c r="C29" s="27">
        <v>22</v>
      </c>
      <c r="D29" s="41">
        <v>0</v>
      </c>
      <c r="E29" s="41">
        <v>0</v>
      </c>
      <c r="F29" s="40">
        <f t="shared" si="0"/>
        <v>0</v>
      </c>
      <c r="G29" s="41">
        <v>0</v>
      </c>
      <c r="H29" s="41">
        <v>0</v>
      </c>
      <c r="I29" s="40">
        <f t="shared" si="1"/>
        <v>0</v>
      </c>
    </row>
    <row r="30" spans="1:9" ht="21" customHeight="1" x14ac:dyDescent="0.2">
      <c r="A30" s="191" t="s">
        <v>150</v>
      </c>
      <c r="B30" s="191"/>
      <c r="C30" s="26">
        <v>23</v>
      </c>
      <c r="D30" s="40">
        <f>D31+D32+D33+D34+D35</f>
        <v>9446956</v>
      </c>
      <c r="E30" s="40">
        <f>E31+E32+E33+E34+E35</f>
        <v>193618584</v>
      </c>
      <c r="F30" s="40">
        <f t="shared" si="0"/>
        <v>203065540</v>
      </c>
      <c r="G30" s="40">
        <f>G31+G32+G33+G34+G35</f>
        <v>6653836</v>
      </c>
      <c r="H30" s="40">
        <f>H31+H32+H33+H34+H35</f>
        <v>68381133</v>
      </c>
      <c r="I30" s="40">
        <f t="shared" si="1"/>
        <v>75034969</v>
      </c>
    </row>
    <row r="31" spans="1:9" x14ac:dyDescent="0.2">
      <c r="A31" s="190" t="s">
        <v>151</v>
      </c>
      <c r="B31" s="190"/>
      <c r="C31" s="27">
        <v>24</v>
      </c>
      <c r="D31" s="41">
        <v>0</v>
      </c>
      <c r="E31" s="41">
        <v>13867751</v>
      </c>
      <c r="F31" s="40">
        <f t="shared" si="0"/>
        <v>13867751</v>
      </c>
      <c r="G31" s="41">
        <v>0</v>
      </c>
      <c r="H31" s="41">
        <v>14954717</v>
      </c>
      <c r="I31" s="40">
        <f t="shared" si="1"/>
        <v>14954717</v>
      </c>
    </row>
    <row r="32" spans="1:9" x14ac:dyDescent="0.2">
      <c r="A32" s="190" t="s">
        <v>152</v>
      </c>
      <c r="B32" s="190"/>
      <c r="C32" s="27">
        <v>25</v>
      </c>
      <c r="D32" s="41">
        <v>0</v>
      </c>
      <c r="E32" s="41">
        <v>11304130</v>
      </c>
      <c r="F32" s="40">
        <f t="shared" si="0"/>
        <v>11304130</v>
      </c>
      <c r="G32" s="41">
        <v>0</v>
      </c>
      <c r="H32" s="41">
        <v>11571098</v>
      </c>
      <c r="I32" s="40">
        <f t="shared" si="1"/>
        <v>11571098</v>
      </c>
    </row>
    <row r="33" spans="1:9" x14ac:dyDescent="0.2">
      <c r="A33" s="190" t="s">
        <v>153</v>
      </c>
      <c r="B33" s="190"/>
      <c r="C33" s="27">
        <v>26</v>
      </c>
      <c r="D33" s="41">
        <v>256116</v>
      </c>
      <c r="E33" s="41">
        <v>2125175</v>
      </c>
      <c r="F33" s="40">
        <f t="shared" si="0"/>
        <v>2381291</v>
      </c>
      <c r="G33" s="41">
        <v>382997</v>
      </c>
      <c r="H33" s="41">
        <v>2667955</v>
      </c>
      <c r="I33" s="40">
        <f t="shared" si="1"/>
        <v>3050952</v>
      </c>
    </row>
    <row r="34" spans="1:9" x14ac:dyDescent="0.2">
      <c r="A34" s="190" t="s">
        <v>119</v>
      </c>
      <c r="B34" s="190"/>
      <c r="C34" s="27">
        <v>27</v>
      </c>
      <c r="D34" s="41">
        <v>9190840</v>
      </c>
      <c r="E34" s="41">
        <v>166321528</v>
      </c>
      <c r="F34" s="40">
        <f t="shared" si="0"/>
        <v>175512368</v>
      </c>
      <c r="G34" s="41">
        <v>6270839</v>
      </c>
      <c r="H34" s="41">
        <v>39187363</v>
      </c>
      <c r="I34" s="40">
        <f t="shared" si="1"/>
        <v>45458202</v>
      </c>
    </row>
    <row r="35" spans="1:9" x14ac:dyDescent="0.2">
      <c r="A35" s="190" t="s">
        <v>154</v>
      </c>
      <c r="B35" s="190"/>
      <c r="C35" s="27">
        <v>28</v>
      </c>
      <c r="D35" s="41">
        <v>0</v>
      </c>
      <c r="E35" s="41">
        <v>0</v>
      </c>
      <c r="F35" s="40">
        <f t="shared" si="0"/>
        <v>0</v>
      </c>
      <c r="G35" s="41">
        <v>0</v>
      </c>
      <c r="H35" s="41">
        <v>0</v>
      </c>
      <c r="I35" s="40">
        <f t="shared" si="1"/>
        <v>0</v>
      </c>
    </row>
    <row r="36" spans="1:9" x14ac:dyDescent="0.2">
      <c r="A36" s="191" t="s">
        <v>155</v>
      </c>
      <c r="B36" s="191"/>
      <c r="C36" s="26">
        <v>29</v>
      </c>
      <c r="D36" s="40">
        <f>D37+D38+D39</f>
        <v>286932010</v>
      </c>
      <c r="E36" s="40">
        <f>E37+E38+E39</f>
        <v>794950840</v>
      </c>
      <c r="F36" s="40">
        <f t="shared" si="0"/>
        <v>1081882850</v>
      </c>
      <c r="G36" s="40">
        <f>G37+G38+G39</f>
        <v>302471257</v>
      </c>
      <c r="H36" s="40">
        <f>H37+H38+H39</f>
        <v>880771920</v>
      </c>
      <c r="I36" s="40">
        <f t="shared" si="1"/>
        <v>1183243177</v>
      </c>
    </row>
    <row r="37" spans="1:9" x14ac:dyDescent="0.2">
      <c r="A37" s="192" t="s">
        <v>156</v>
      </c>
      <c r="B37" s="192"/>
      <c r="C37" s="27">
        <v>30</v>
      </c>
      <c r="D37" s="41">
        <v>220465160</v>
      </c>
      <c r="E37" s="41">
        <v>593440203</v>
      </c>
      <c r="F37" s="40">
        <f t="shared" si="0"/>
        <v>813905363</v>
      </c>
      <c r="G37" s="41">
        <v>235763730</v>
      </c>
      <c r="H37" s="41">
        <v>682046406</v>
      </c>
      <c r="I37" s="40">
        <f t="shared" si="1"/>
        <v>917810136</v>
      </c>
    </row>
    <row r="38" spans="1:9" x14ac:dyDescent="0.2">
      <c r="A38" s="190" t="s">
        <v>120</v>
      </c>
      <c r="B38" s="190"/>
      <c r="C38" s="27">
        <v>31</v>
      </c>
      <c r="D38" s="41">
        <v>66466850</v>
      </c>
      <c r="E38" s="41">
        <v>201510637</v>
      </c>
      <c r="F38" s="40">
        <f t="shared" si="0"/>
        <v>267977487</v>
      </c>
      <c r="G38" s="41">
        <v>66707527</v>
      </c>
      <c r="H38" s="41">
        <v>198725514</v>
      </c>
      <c r="I38" s="40">
        <f t="shared" si="1"/>
        <v>265433041</v>
      </c>
    </row>
    <row r="39" spans="1:9" x14ac:dyDescent="0.2">
      <c r="A39" s="190" t="s">
        <v>157</v>
      </c>
      <c r="B39" s="190"/>
      <c r="C39" s="27">
        <v>32</v>
      </c>
      <c r="D39" s="41">
        <v>0</v>
      </c>
      <c r="E39" s="41">
        <v>0</v>
      </c>
      <c r="F39" s="40">
        <f t="shared" si="0"/>
        <v>0</v>
      </c>
      <c r="G39" s="41">
        <v>0</v>
      </c>
      <c r="H39" s="41">
        <v>0</v>
      </c>
      <c r="I39" s="40">
        <f t="shared" si="1"/>
        <v>0</v>
      </c>
    </row>
    <row r="40" spans="1:9" x14ac:dyDescent="0.2">
      <c r="A40" s="196" t="s">
        <v>158</v>
      </c>
      <c r="B40" s="190"/>
      <c r="C40" s="27">
        <v>33</v>
      </c>
      <c r="D40" s="41">
        <v>0</v>
      </c>
      <c r="E40" s="41">
        <v>0</v>
      </c>
      <c r="F40" s="40">
        <f t="shared" si="0"/>
        <v>0</v>
      </c>
      <c r="G40" s="41">
        <v>0</v>
      </c>
      <c r="H40" s="41">
        <v>0</v>
      </c>
      <c r="I40" s="40">
        <f t="shared" si="1"/>
        <v>0</v>
      </c>
    </row>
    <row r="41" spans="1:9" x14ac:dyDescent="0.2">
      <c r="A41" s="196" t="s">
        <v>159</v>
      </c>
      <c r="B41" s="190"/>
      <c r="C41" s="27">
        <v>34</v>
      </c>
      <c r="D41" s="41">
        <v>437973328</v>
      </c>
      <c r="E41" s="41">
        <v>0</v>
      </c>
      <c r="F41" s="40">
        <f t="shared" si="0"/>
        <v>437973328</v>
      </c>
      <c r="G41" s="41">
        <v>446830361</v>
      </c>
      <c r="H41" s="41">
        <v>0</v>
      </c>
      <c r="I41" s="40">
        <f t="shared" si="1"/>
        <v>446830361</v>
      </c>
    </row>
    <row r="42" spans="1:9" x14ac:dyDescent="0.2">
      <c r="A42" s="193" t="s">
        <v>160</v>
      </c>
      <c r="B42" s="191"/>
      <c r="C42" s="26">
        <v>35</v>
      </c>
      <c r="D42" s="40">
        <f>D43+D44+D45+D46+D47+D48+D49</f>
        <v>45701</v>
      </c>
      <c r="E42" s="40">
        <f>E43+E44+E45+E46+E47+E48+E49</f>
        <v>234335078</v>
      </c>
      <c r="F42" s="40">
        <f t="shared" si="0"/>
        <v>234380779</v>
      </c>
      <c r="G42" s="40">
        <f>G43+G44+G45+G46+G47+G48+G49</f>
        <v>39844</v>
      </c>
      <c r="H42" s="40">
        <f>H43+H44+H45+H46+H47+H48+H49</f>
        <v>284959136</v>
      </c>
      <c r="I42" s="40">
        <f t="shared" si="1"/>
        <v>284998980</v>
      </c>
    </row>
    <row r="43" spans="1:9" x14ac:dyDescent="0.2">
      <c r="A43" s="190" t="s">
        <v>161</v>
      </c>
      <c r="B43" s="190"/>
      <c r="C43" s="27">
        <v>36</v>
      </c>
      <c r="D43" s="41">
        <v>33942</v>
      </c>
      <c r="E43" s="41">
        <v>64002126</v>
      </c>
      <c r="F43" s="40">
        <f t="shared" si="0"/>
        <v>64036068</v>
      </c>
      <c r="G43" s="41">
        <v>30740</v>
      </c>
      <c r="H43" s="41">
        <v>126151740</v>
      </c>
      <c r="I43" s="40">
        <f t="shared" si="1"/>
        <v>126182480</v>
      </c>
    </row>
    <row r="44" spans="1:9" x14ac:dyDescent="0.2">
      <c r="A44" s="190" t="s">
        <v>162</v>
      </c>
      <c r="B44" s="190"/>
      <c r="C44" s="27">
        <v>37</v>
      </c>
      <c r="D44" s="41">
        <v>11759</v>
      </c>
      <c r="E44" s="41">
        <v>0</v>
      </c>
      <c r="F44" s="40">
        <f t="shared" si="0"/>
        <v>11759</v>
      </c>
      <c r="G44" s="41">
        <v>9104</v>
      </c>
      <c r="H44" s="41">
        <v>0</v>
      </c>
      <c r="I44" s="40">
        <f t="shared" si="1"/>
        <v>9104</v>
      </c>
    </row>
    <row r="45" spans="1:9" x14ac:dyDescent="0.2">
      <c r="A45" s="190" t="s">
        <v>121</v>
      </c>
      <c r="B45" s="190"/>
      <c r="C45" s="27">
        <v>38</v>
      </c>
      <c r="D45" s="41">
        <v>0</v>
      </c>
      <c r="E45" s="41">
        <v>170332952</v>
      </c>
      <c r="F45" s="40">
        <f t="shared" si="0"/>
        <v>170332952</v>
      </c>
      <c r="G45" s="41">
        <v>0</v>
      </c>
      <c r="H45" s="41">
        <v>158807396</v>
      </c>
      <c r="I45" s="40">
        <f t="shared" si="1"/>
        <v>158807396</v>
      </c>
    </row>
    <row r="46" spans="1:9" x14ac:dyDescent="0.2">
      <c r="A46" s="190" t="s">
        <v>163</v>
      </c>
      <c r="B46" s="190"/>
      <c r="C46" s="27">
        <v>39</v>
      </c>
      <c r="D46" s="41">
        <v>0</v>
      </c>
      <c r="E46" s="41">
        <v>0</v>
      </c>
      <c r="F46" s="40">
        <f t="shared" si="0"/>
        <v>0</v>
      </c>
      <c r="G46" s="41">
        <v>0</v>
      </c>
      <c r="H46" s="41">
        <v>0</v>
      </c>
      <c r="I46" s="40">
        <f t="shared" si="1"/>
        <v>0</v>
      </c>
    </row>
    <row r="47" spans="1:9" x14ac:dyDescent="0.2">
      <c r="A47" s="192" t="s">
        <v>106</v>
      </c>
      <c r="B47" s="192"/>
      <c r="C47" s="27">
        <v>40</v>
      </c>
      <c r="D47" s="41">
        <v>0</v>
      </c>
      <c r="E47" s="41">
        <v>0</v>
      </c>
      <c r="F47" s="40">
        <f t="shared" si="0"/>
        <v>0</v>
      </c>
      <c r="G47" s="41">
        <v>0</v>
      </c>
      <c r="H47" s="41">
        <v>0</v>
      </c>
      <c r="I47" s="40">
        <f t="shared" si="1"/>
        <v>0</v>
      </c>
    </row>
    <row r="48" spans="1:9" x14ac:dyDescent="0.2">
      <c r="A48" s="190" t="s">
        <v>164</v>
      </c>
      <c r="B48" s="190"/>
      <c r="C48" s="27">
        <v>41</v>
      </c>
      <c r="D48" s="41">
        <v>0</v>
      </c>
      <c r="E48" s="41">
        <v>0</v>
      </c>
      <c r="F48" s="40">
        <f t="shared" si="0"/>
        <v>0</v>
      </c>
      <c r="G48" s="41">
        <v>0</v>
      </c>
      <c r="H48" s="41">
        <v>0</v>
      </c>
      <c r="I48" s="40">
        <f t="shared" si="1"/>
        <v>0</v>
      </c>
    </row>
    <row r="49" spans="1:9" ht="31.5" customHeight="1" x14ac:dyDescent="0.2">
      <c r="A49" s="190" t="s">
        <v>165</v>
      </c>
      <c r="B49" s="190"/>
      <c r="C49" s="27">
        <v>42</v>
      </c>
      <c r="D49" s="41">
        <v>0</v>
      </c>
      <c r="E49" s="41">
        <v>0</v>
      </c>
      <c r="F49" s="40">
        <f t="shared" si="0"/>
        <v>0</v>
      </c>
      <c r="G49" s="41">
        <v>0</v>
      </c>
      <c r="H49" s="41">
        <v>0</v>
      </c>
      <c r="I49" s="40">
        <f t="shared" si="1"/>
        <v>0</v>
      </c>
    </row>
    <row r="50" spans="1:9" x14ac:dyDescent="0.2">
      <c r="A50" s="193" t="s">
        <v>166</v>
      </c>
      <c r="B50" s="191"/>
      <c r="C50" s="26">
        <v>43</v>
      </c>
      <c r="D50" s="40">
        <f>D51+D52</f>
        <v>2112506</v>
      </c>
      <c r="E50" s="40">
        <f>E51+E52</f>
        <v>83849237</v>
      </c>
      <c r="F50" s="40">
        <f t="shared" si="0"/>
        <v>85961743</v>
      </c>
      <c r="G50" s="40">
        <f>G51+G52</f>
        <v>2112506</v>
      </c>
      <c r="H50" s="40">
        <f>H51+H52</f>
        <v>85412271</v>
      </c>
      <c r="I50" s="40">
        <f t="shared" si="1"/>
        <v>87524777</v>
      </c>
    </row>
    <row r="51" spans="1:9" x14ac:dyDescent="0.2">
      <c r="A51" s="190" t="s">
        <v>122</v>
      </c>
      <c r="B51" s="190"/>
      <c r="C51" s="27">
        <v>44</v>
      </c>
      <c r="D51" s="41">
        <v>2112506</v>
      </c>
      <c r="E51" s="41">
        <v>77504361</v>
      </c>
      <c r="F51" s="40">
        <f t="shared" si="0"/>
        <v>79616867</v>
      </c>
      <c r="G51" s="41">
        <v>2112506</v>
      </c>
      <c r="H51" s="41">
        <v>77394568</v>
      </c>
      <c r="I51" s="40">
        <f t="shared" si="1"/>
        <v>79507074</v>
      </c>
    </row>
    <row r="52" spans="1:9" x14ac:dyDescent="0.2">
      <c r="A52" s="190" t="s">
        <v>123</v>
      </c>
      <c r="B52" s="190"/>
      <c r="C52" s="27">
        <v>45</v>
      </c>
      <c r="D52" s="41">
        <v>0</v>
      </c>
      <c r="E52" s="41">
        <v>6344876</v>
      </c>
      <c r="F52" s="40">
        <f t="shared" si="0"/>
        <v>6344876</v>
      </c>
      <c r="G52" s="41">
        <v>0</v>
      </c>
      <c r="H52" s="41">
        <v>8017703</v>
      </c>
      <c r="I52" s="40">
        <f t="shared" si="1"/>
        <v>8017703</v>
      </c>
    </row>
    <row r="53" spans="1:9" x14ac:dyDescent="0.2">
      <c r="A53" s="193" t="s">
        <v>167</v>
      </c>
      <c r="B53" s="191"/>
      <c r="C53" s="26">
        <v>46</v>
      </c>
      <c r="D53" s="40">
        <f>D54+D57+D58</f>
        <v>29319950</v>
      </c>
      <c r="E53" s="40">
        <f>E54+E57+E58</f>
        <v>1009465321</v>
      </c>
      <c r="F53" s="40">
        <f t="shared" si="0"/>
        <v>1038785271</v>
      </c>
      <c r="G53" s="40">
        <f>G54+G57+G58</f>
        <v>29104202</v>
      </c>
      <c r="H53" s="40">
        <f>H54+H57+H58</f>
        <v>1259274236</v>
      </c>
      <c r="I53" s="40">
        <f t="shared" si="1"/>
        <v>1288378438</v>
      </c>
    </row>
    <row r="54" spans="1:9" x14ac:dyDescent="0.2">
      <c r="A54" s="193" t="s">
        <v>168</v>
      </c>
      <c r="B54" s="191"/>
      <c r="C54" s="26">
        <v>47</v>
      </c>
      <c r="D54" s="40">
        <f>D55+D56</f>
        <v>233825</v>
      </c>
      <c r="E54" s="40">
        <f>E55+E56</f>
        <v>512401650</v>
      </c>
      <c r="F54" s="40">
        <f t="shared" si="0"/>
        <v>512635475</v>
      </c>
      <c r="G54" s="40">
        <f>G55+G56</f>
        <v>231940</v>
      </c>
      <c r="H54" s="40">
        <f>H55+H56</f>
        <v>732476673</v>
      </c>
      <c r="I54" s="40">
        <f t="shared" si="1"/>
        <v>732708613</v>
      </c>
    </row>
    <row r="55" spans="1:9" x14ac:dyDescent="0.2">
      <c r="A55" s="190" t="s">
        <v>107</v>
      </c>
      <c r="B55" s="190"/>
      <c r="C55" s="27">
        <v>48</v>
      </c>
      <c r="D55" s="41">
        <v>47</v>
      </c>
      <c r="E55" s="41">
        <v>510328833</v>
      </c>
      <c r="F55" s="40">
        <f t="shared" si="0"/>
        <v>510328880</v>
      </c>
      <c r="G55" s="41">
        <v>0</v>
      </c>
      <c r="H55" s="41">
        <v>730942314</v>
      </c>
      <c r="I55" s="40">
        <f t="shared" si="1"/>
        <v>730942314</v>
      </c>
    </row>
    <row r="56" spans="1:9" x14ac:dyDescent="0.2">
      <c r="A56" s="190" t="s">
        <v>169</v>
      </c>
      <c r="B56" s="190"/>
      <c r="C56" s="27">
        <v>49</v>
      </c>
      <c r="D56" s="41">
        <v>233778</v>
      </c>
      <c r="E56" s="41">
        <v>2072817</v>
      </c>
      <c r="F56" s="40">
        <f t="shared" si="0"/>
        <v>2306595</v>
      </c>
      <c r="G56" s="41">
        <v>231940</v>
      </c>
      <c r="H56" s="41">
        <v>1534359</v>
      </c>
      <c r="I56" s="40">
        <f t="shared" si="1"/>
        <v>1766299</v>
      </c>
    </row>
    <row r="57" spans="1:9" x14ac:dyDescent="0.2">
      <c r="A57" s="196" t="s">
        <v>170</v>
      </c>
      <c r="B57" s="190"/>
      <c r="C57" s="27">
        <v>50</v>
      </c>
      <c r="D57" s="41">
        <v>629</v>
      </c>
      <c r="E57" s="41">
        <v>35924715</v>
      </c>
      <c r="F57" s="40">
        <f t="shared" si="0"/>
        <v>35925344</v>
      </c>
      <c r="G57" s="41">
        <v>1088</v>
      </c>
      <c r="H57" s="41">
        <v>56695861</v>
      </c>
      <c r="I57" s="40">
        <f t="shared" si="1"/>
        <v>56696949</v>
      </c>
    </row>
    <row r="58" spans="1:9" x14ac:dyDescent="0.2">
      <c r="A58" s="193" t="s">
        <v>171</v>
      </c>
      <c r="B58" s="191"/>
      <c r="C58" s="26">
        <v>51</v>
      </c>
      <c r="D58" s="40">
        <f>D59+D60+D61</f>
        <v>29085496</v>
      </c>
      <c r="E58" s="40">
        <f>E59+E60+E61</f>
        <v>461138956</v>
      </c>
      <c r="F58" s="40">
        <f t="shared" si="0"/>
        <v>490224452</v>
      </c>
      <c r="G58" s="40">
        <f>G59+G60+G61</f>
        <v>28871174</v>
      </c>
      <c r="H58" s="40">
        <f>H59+H60+H61</f>
        <v>470101702</v>
      </c>
      <c r="I58" s="40">
        <f t="shared" si="1"/>
        <v>498972876</v>
      </c>
    </row>
    <row r="59" spans="1:9" x14ac:dyDescent="0.2">
      <c r="A59" s="190" t="s">
        <v>105</v>
      </c>
      <c r="B59" s="190"/>
      <c r="C59" s="27">
        <v>52</v>
      </c>
      <c r="D59" s="41">
        <v>0</v>
      </c>
      <c r="E59" s="41">
        <v>231681647</v>
      </c>
      <c r="F59" s="40">
        <f t="shared" si="0"/>
        <v>231681647</v>
      </c>
      <c r="G59" s="41">
        <v>0</v>
      </c>
      <c r="H59" s="41">
        <v>225173000</v>
      </c>
      <c r="I59" s="40">
        <f t="shared" si="1"/>
        <v>225173000</v>
      </c>
    </row>
    <row r="60" spans="1:9" x14ac:dyDescent="0.2">
      <c r="A60" s="190" t="s">
        <v>172</v>
      </c>
      <c r="B60" s="190"/>
      <c r="C60" s="27">
        <v>53</v>
      </c>
      <c r="D60" s="41">
        <v>278180</v>
      </c>
      <c r="E60" s="41">
        <v>3890917</v>
      </c>
      <c r="F60" s="40">
        <f t="shared" si="0"/>
        <v>4169097</v>
      </c>
      <c r="G60" s="41">
        <v>295390</v>
      </c>
      <c r="H60" s="41">
        <v>1965471</v>
      </c>
      <c r="I60" s="40">
        <f t="shared" si="1"/>
        <v>2260861</v>
      </c>
    </row>
    <row r="61" spans="1:9" x14ac:dyDescent="0.2">
      <c r="A61" s="190" t="s">
        <v>124</v>
      </c>
      <c r="B61" s="190"/>
      <c r="C61" s="27">
        <v>54</v>
      </c>
      <c r="D61" s="41">
        <v>28807316</v>
      </c>
      <c r="E61" s="41">
        <v>225566392</v>
      </c>
      <c r="F61" s="40">
        <f t="shared" si="0"/>
        <v>254373708</v>
      </c>
      <c r="G61" s="41">
        <v>28575784</v>
      </c>
      <c r="H61" s="41">
        <v>242963231</v>
      </c>
      <c r="I61" s="40">
        <f t="shared" si="1"/>
        <v>271539015</v>
      </c>
    </row>
    <row r="62" spans="1:9" x14ac:dyDescent="0.2">
      <c r="A62" s="193" t="s">
        <v>173</v>
      </c>
      <c r="B62" s="191"/>
      <c r="C62" s="26">
        <v>55</v>
      </c>
      <c r="D62" s="40">
        <f>D63+D67+D68</f>
        <v>15814223</v>
      </c>
      <c r="E62" s="40">
        <f>E63+E67+E68</f>
        <v>430393748</v>
      </c>
      <c r="F62" s="40">
        <f t="shared" si="0"/>
        <v>446207971</v>
      </c>
      <c r="G62" s="40">
        <f>G63+G67+G68</f>
        <v>28040765</v>
      </c>
      <c r="H62" s="40">
        <f>H63+H67+H68</f>
        <v>212473076</v>
      </c>
      <c r="I62" s="40">
        <f t="shared" si="1"/>
        <v>240513841</v>
      </c>
    </row>
    <row r="63" spans="1:9" x14ac:dyDescent="0.2">
      <c r="A63" s="193" t="s">
        <v>174</v>
      </c>
      <c r="B63" s="191"/>
      <c r="C63" s="26">
        <v>56</v>
      </c>
      <c r="D63" s="40">
        <f>D64+D65+D66</f>
        <v>15814223</v>
      </c>
      <c r="E63" s="40">
        <f>E64+E65+E66</f>
        <v>425185815</v>
      </c>
      <c r="F63" s="40">
        <f t="shared" si="0"/>
        <v>441000038</v>
      </c>
      <c r="G63" s="40">
        <f>G64+G65+G66</f>
        <v>28040765</v>
      </c>
      <c r="H63" s="40">
        <f>H64+H65+H66</f>
        <v>207234374</v>
      </c>
      <c r="I63" s="40">
        <f t="shared" si="1"/>
        <v>235275139</v>
      </c>
    </row>
    <row r="64" spans="1:9" x14ac:dyDescent="0.2">
      <c r="A64" s="190" t="s">
        <v>125</v>
      </c>
      <c r="B64" s="190"/>
      <c r="C64" s="27">
        <v>57</v>
      </c>
      <c r="D64" s="41">
        <v>3533646</v>
      </c>
      <c r="E64" s="41">
        <v>424629267</v>
      </c>
      <c r="F64" s="40">
        <f t="shared" si="0"/>
        <v>428162913</v>
      </c>
      <c r="G64" s="41">
        <v>5763145</v>
      </c>
      <c r="H64" s="41">
        <v>206312389</v>
      </c>
      <c r="I64" s="40">
        <f t="shared" si="1"/>
        <v>212075534</v>
      </c>
    </row>
    <row r="65" spans="1:9" x14ac:dyDescent="0.2">
      <c r="A65" s="190" t="s">
        <v>126</v>
      </c>
      <c r="B65" s="190"/>
      <c r="C65" s="27">
        <v>58</v>
      </c>
      <c r="D65" s="41">
        <v>12276023</v>
      </c>
      <c r="E65" s="41">
        <v>0</v>
      </c>
      <c r="F65" s="40">
        <f t="shared" si="0"/>
        <v>12276023</v>
      </c>
      <c r="G65" s="41">
        <v>22275982</v>
      </c>
      <c r="H65" s="41">
        <v>0</v>
      </c>
      <c r="I65" s="40">
        <f t="shared" si="1"/>
        <v>22275982</v>
      </c>
    </row>
    <row r="66" spans="1:9" x14ac:dyDescent="0.2">
      <c r="A66" s="190" t="s">
        <v>127</v>
      </c>
      <c r="B66" s="190"/>
      <c r="C66" s="27">
        <v>59</v>
      </c>
      <c r="D66" s="41">
        <v>4554</v>
      </c>
      <c r="E66" s="41">
        <v>556548</v>
      </c>
      <c r="F66" s="40">
        <f t="shared" si="0"/>
        <v>561102</v>
      </c>
      <c r="G66" s="41">
        <v>1638</v>
      </c>
      <c r="H66" s="41">
        <v>921985</v>
      </c>
      <c r="I66" s="40">
        <f t="shared" si="1"/>
        <v>923623</v>
      </c>
    </row>
    <row r="67" spans="1:9" x14ac:dyDescent="0.2">
      <c r="A67" s="196" t="s">
        <v>128</v>
      </c>
      <c r="B67" s="190"/>
      <c r="C67" s="27">
        <v>60</v>
      </c>
      <c r="D67" s="41">
        <v>0</v>
      </c>
      <c r="E67" s="41">
        <v>2092601</v>
      </c>
      <c r="F67" s="40">
        <f t="shared" si="0"/>
        <v>2092601</v>
      </c>
      <c r="G67" s="41">
        <v>0</v>
      </c>
      <c r="H67" s="41">
        <v>2041738</v>
      </c>
      <c r="I67" s="40">
        <f t="shared" si="1"/>
        <v>2041738</v>
      </c>
    </row>
    <row r="68" spans="1:9" x14ac:dyDescent="0.2">
      <c r="A68" s="196" t="s">
        <v>129</v>
      </c>
      <c r="B68" s="190"/>
      <c r="C68" s="27">
        <v>61</v>
      </c>
      <c r="D68" s="41">
        <v>0</v>
      </c>
      <c r="E68" s="41">
        <v>3115332</v>
      </c>
      <c r="F68" s="40">
        <f t="shared" si="0"/>
        <v>3115332</v>
      </c>
      <c r="G68" s="41">
        <v>0</v>
      </c>
      <c r="H68" s="41">
        <v>3196964</v>
      </c>
      <c r="I68" s="40">
        <f t="shared" si="1"/>
        <v>3196964</v>
      </c>
    </row>
    <row r="69" spans="1:9" ht="23.25" customHeight="1" x14ac:dyDescent="0.2">
      <c r="A69" s="193" t="s">
        <v>175</v>
      </c>
      <c r="B69" s="191"/>
      <c r="C69" s="26">
        <v>62</v>
      </c>
      <c r="D69" s="40">
        <f>D70+D71+D72</f>
        <v>1337601</v>
      </c>
      <c r="E69" s="40">
        <f>E70+E71+E72</f>
        <v>301400663</v>
      </c>
      <c r="F69" s="40">
        <f t="shared" si="0"/>
        <v>302738264</v>
      </c>
      <c r="G69" s="40">
        <f>G70+G71+G72</f>
        <v>1665528</v>
      </c>
      <c r="H69" s="40">
        <f>H70+H71+H72</f>
        <v>320324031</v>
      </c>
      <c r="I69" s="40">
        <f t="shared" si="1"/>
        <v>321989559</v>
      </c>
    </row>
    <row r="70" spans="1:9" x14ac:dyDescent="0.2">
      <c r="A70" s="190" t="s">
        <v>130</v>
      </c>
      <c r="B70" s="190"/>
      <c r="C70" s="27">
        <v>63</v>
      </c>
      <c r="D70" s="41">
        <v>0</v>
      </c>
      <c r="E70" s="41">
        <v>1991535</v>
      </c>
      <c r="F70" s="40">
        <f t="shared" si="0"/>
        <v>1991535</v>
      </c>
      <c r="G70" s="41">
        <v>0</v>
      </c>
      <c r="H70" s="41">
        <v>1816423</v>
      </c>
      <c r="I70" s="40">
        <f t="shared" si="1"/>
        <v>1816423</v>
      </c>
    </row>
    <row r="71" spans="1:9" x14ac:dyDescent="0.2">
      <c r="A71" s="190" t="s">
        <v>131</v>
      </c>
      <c r="B71" s="190"/>
      <c r="C71" s="27">
        <v>64</v>
      </c>
      <c r="D71" s="41">
        <v>0</v>
      </c>
      <c r="E71" s="41">
        <v>288703456</v>
      </c>
      <c r="F71" s="40">
        <f t="shared" si="0"/>
        <v>288703456</v>
      </c>
      <c r="G71" s="41">
        <v>0</v>
      </c>
      <c r="H71" s="41">
        <v>302528503</v>
      </c>
      <c r="I71" s="40">
        <f t="shared" si="1"/>
        <v>302528503</v>
      </c>
    </row>
    <row r="72" spans="1:9" x14ac:dyDescent="0.2">
      <c r="A72" s="190" t="s">
        <v>135</v>
      </c>
      <c r="B72" s="190"/>
      <c r="C72" s="27">
        <v>65</v>
      </c>
      <c r="D72" s="41">
        <v>1337601</v>
      </c>
      <c r="E72" s="41">
        <v>10705672</v>
      </c>
      <c r="F72" s="40">
        <f t="shared" si="0"/>
        <v>12043273</v>
      </c>
      <c r="G72" s="41">
        <v>1665528</v>
      </c>
      <c r="H72" s="41">
        <v>15979105</v>
      </c>
      <c r="I72" s="40">
        <f t="shared" si="1"/>
        <v>17644633</v>
      </c>
    </row>
    <row r="73" spans="1:9" x14ac:dyDescent="0.2">
      <c r="A73" s="193" t="s">
        <v>176</v>
      </c>
      <c r="B73" s="191"/>
      <c r="C73" s="26">
        <v>66</v>
      </c>
      <c r="D73" s="40">
        <f>D8+D11+D15+D41+D42+D50+D53+D62+D69</f>
        <v>3715334136</v>
      </c>
      <c r="E73" s="40">
        <f>E8+E11+E15+E41+E42+E50+E53+E62+E69</f>
        <v>7950027522</v>
      </c>
      <c r="F73" s="40">
        <f t="shared" si="0"/>
        <v>11665361658</v>
      </c>
      <c r="G73" s="40">
        <f>G8+G11+G15+G41+G42+G50+G53+G62+G69</f>
        <v>3860365074</v>
      </c>
      <c r="H73" s="40">
        <f>H8+H11+H15+H41+H42+H50+H53+H62+H69</f>
        <v>8683635693</v>
      </c>
      <c r="I73" s="40">
        <f>G73+H73</f>
        <v>12544000767</v>
      </c>
    </row>
    <row r="74" spans="1:9" x14ac:dyDescent="0.2">
      <c r="A74" s="196" t="s">
        <v>177</v>
      </c>
      <c r="B74" s="190"/>
      <c r="C74" s="27">
        <v>67</v>
      </c>
      <c r="D74" s="41">
        <v>175225376</v>
      </c>
      <c r="E74" s="41">
        <v>2618730332</v>
      </c>
      <c r="F74" s="40">
        <f>D74+E74</f>
        <v>2793955708</v>
      </c>
      <c r="G74" s="41">
        <v>175180929</v>
      </c>
      <c r="H74" s="41">
        <v>2641561852</v>
      </c>
      <c r="I74" s="40">
        <f>G74+H74</f>
        <v>2816742781</v>
      </c>
    </row>
    <row r="75" spans="1:9" x14ac:dyDescent="0.2">
      <c r="A75" s="197" t="s">
        <v>78</v>
      </c>
      <c r="B75" s="198"/>
      <c r="C75" s="198"/>
      <c r="D75" s="198"/>
      <c r="E75" s="198"/>
      <c r="F75" s="198"/>
      <c r="G75" s="198"/>
      <c r="H75" s="198"/>
      <c r="I75" s="198"/>
    </row>
    <row r="76" spans="1:9" x14ac:dyDescent="0.2">
      <c r="A76" s="193" t="s">
        <v>178</v>
      </c>
      <c r="B76" s="191"/>
      <c r="C76" s="26">
        <v>68</v>
      </c>
      <c r="D76" s="40">
        <f>D77+D80+D81+D85+D89+D92</f>
        <v>378963118</v>
      </c>
      <c r="E76" s="40">
        <f>E77+E80+E81+E85+E89+E92</f>
        <v>2830148391</v>
      </c>
      <c r="F76" s="40">
        <f>D76+E76</f>
        <v>3209111509</v>
      </c>
      <c r="G76" s="40">
        <f>G77+G80+G81+G85+G89+G92</f>
        <v>439484688</v>
      </c>
      <c r="H76" s="40">
        <f>H77+H80+H81+H85+H89+H92</f>
        <v>2979318339</v>
      </c>
      <c r="I76" s="40">
        <f>G76+H76</f>
        <v>3418803027</v>
      </c>
    </row>
    <row r="77" spans="1:9" x14ac:dyDescent="0.2">
      <c r="A77" s="193" t="s">
        <v>179</v>
      </c>
      <c r="B77" s="191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2">D77+E77</f>
        <v>589325800</v>
      </c>
      <c r="G77" s="40">
        <f>G78+G79</f>
        <v>44288720</v>
      </c>
      <c r="H77" s="40">
        <f>H78+H79</f>
        <v>545037080</v>
      </c>
      <c r="I77" s="40">
        <f t="shared" ref="I77:I125" si="3">G77+H77</f>
        <v>589325800</v>
      </c>
    </row>
    <row r="78" spans="1:9" x14ac:dyDescent="0.2">
      <c r="A78" s="190" t="s">
        <v>18</v>
      </c>
      <c r="B78" s="190"/>
      <c r="C78" s="27">
        <v>70</v>
      </c>
      <c r="D78" s="41">
        <v>44288720</v>
      </c>
      <c r="E78" s="41">
        <v>545037080</v>
      </c>
      <c r="F78" s="40">
        <f t="shared" si="2"/>
        <v>589325800</v>
      </c>
      <c r="G78" s="41">
        <v>44288720</v>
      </c>
      <c r="H78" s="41">
        <v>545037080</v>
      </c>
      <c r="I78" s="40">
        <f t="shared" si="3"/>
        <v>589325800</v>
      </c>
    </row>
    <row r="79" spans="1:9" x14ac:dyDescent="0.2">
      <c r="A79" s="190" t="s">
        <v>180</v>
      </c>
      <c r="B79" s="190"/>
      <c r="C79" s="27">
        <v>71</v>
      </c>
      <c r="D79" s="41">
        <v>0</v>
      </c>
      <c r="E79" s="41">
        <v>0</v>
      </c>
      <c r="F79" s="40">
        <f t="shared" si="2"/>
        <v>0</v>
      </c>
      <c r="G79" s="41">
        <v>0</v>
      </c>
      <c r="H79" s="41">
        <v>0</v>
      </c>
      <c r="I79" s="40">
        <f t="shared" si="3"/>
        <v>0</v>
      </c>
    </row>
    <row r="80" spans="1:9" x14ac:dyDescent="0.2">
      <c r="A80" s="196" t="s">
        <v>19</v>
      </c>
      <c r="B80" s="190"/>
      <c r="C80" s="27">
        <v>72</v>
      </c>
      <c r="D80" s="41">
        <v>0</v>
      </c>
      <c r="E80" s="41">
        <v>681482525</v>
      </c>
      <c r="F80" s="40">
        <f t="shared" si="2"/>
        <v>681482525</v>
      </c>
      <c r="G80" s="41">
        <v>0</v>
      </c>
      <c r="H80" s="41">
        <v>681482525</v>
      </c>
      <c r="I80" s="40">
        <f t="shared" si="3"/>
        <v>681482525</v>
      </c>
    </row>
    <row r="81" spans="1:9" x14ac:dyDescent="0.2">
      <c r="A81" s="193" t="s">
        <v>181</v>
      </c>
      <c r="B81" s="191"/>
      <c r="C81" s="26">
        <v>73</v>
      </c>
      <c r="D81" s="40">
        <f>D82+D83+D84</f>
        <v>91346930</v>
      </c>
      <c r="E81" s="40">
        <f>E82+E83+E84</f>
        <v>248936521</v>
      </c>
      <c r="F81" s="40">
        <f t="shared" si="2"/>
        <v>340283451</v>
      </c>
      <c r="G81" s="40">
        <f>G82+G83+G84</f>
        <v>138735941</v>
      </c>
      <c r="H81" s="40">
        <f>H82+H83+H84</f>
        <v>318024866</v>
      </c>
      <c r="I81" s="40">
        <f t="shared" si="3"/>
        <v>456760807</v>
      </c>
    </row>
    <row r="82" spans="1:9" x14ac:dyDescent="0.2">
      <c r="A82" s="190" t="s">
        <v>20</v>
      </c>
      <c r="B82" s="190"/>
      <c r="C82" s="27">
        <v>74</v>
      </c>
      <c r="D82" s="41">
        <v>0</v>
      </c>
      <c r="E82" s="41">
        <v>101716591</v>
      </c>
      <c r="F82" s="40">
        <f t="shared" si="2"/>
        <v>101716591</v>
      </c>
      <c r="G82" s="41">
        <v>0</v>
      </c>
      <c r="H82" s="41">
        <v>101299911</v>
      </c>
      <c r="I82" s="40">
        <f t="shared" si="3"/>
        <v>101299911</v>
      </c>
    </row>
    <row r="83" spans="1:9" x14ac:dyDescent="0.2">
      <c r="A83" s="190" t="s">
        <v>182</v>
      </c>
      <c r="B83" s="190"/>
      <c r="C83" s="27">
        <v>75</v>
      </c>
      <c r="D83" s="41">
        <v>91346930</v>
      </c>
      <c r="E83" s="41">
        <v>147050849</v>
      </c>
      <c r="F83" s="40">
        <f t="shared" si="2"/>
        <v>238397779</v>
      </c>
      <c r="G83" s="41">
        <v>138735941</v>
      </c>
      <c r="H83" s="41">
        <v>216555874</v>
      </c>
      <c r="I83" s="40">
        <f t="shared" si="3"/>
        <v>355291815</v>
      </c>
    </row>
    <row r="84" spans="1:9" x14ac:dyDescent="0.2">
      <c r="A84" s="190" t="s">
        <v>21</v>
      </c>
      <c r="B84" s="190"/>
      <c r="C84" s="27">
        <v>76</v>
      </c>
      <c r="D84" s="41">
        <v>0</v>
      </c>
      <c r="E84" s="41">
        <v>169081</v>
      </c>
      <c r="F84" s="40">
        <f t="shared" si="2"/>
        <v>169081</v>
      </c>
      <c r="G84" s="41">
        <v>0</v>
      </c>
      <c r="H84" s="41">
        <v>169081</v>
      </c>
      <c r="I84" s="40">
        <f t="shared" si="3"/>
        <v>169081</v>
      </c>
    </row>
    <row r="85" spans="1:9" x14ac:dyDescent="0.2">
      <c r="A85" s="193" t="s">
        <v>183</v>
      </c>
      <c r="B85" s="191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2"/>
        <v>402038575</v>
      </c>
      <c r="G85" s="40">
        <f>G86+G87+G88</f>
        <v>85295937</v>
      </c>
      <c r="H85" s="40">
        <f>H86+H87+H88</f>
        <v>316742638</v>
      </c>
      <c r="I85" s="40">
        <f t="shared" si="3"/>
        <v>402038575</v>
      </c>
    </row>
    <row r="86" spans="1:9" x14ac:dyDescent="0.2">
      <c r="A86" s="190" t="s">
        <v>22</v>
      </c>
      <c r="B86" s="190"/>
      <c r="C86" s="27">
        <v>78</v>
      </c>
      <c r="D86" s="41">
        <v>2214436</v>
      </c>
      <c r="E86" s="41">
        <v>27864354</v>
      </c>
      <c r="F86" s="40">
        <f t="shared" si="2"/>
        <v>30078790</v>
      </c>
      <c r="G86" s="41">
        <v>2214436</v>
      </c>
      <c r="H86" s="41">
        <v>27864354</v>
      </c>
      <c r="I86" s="40">
        <f t="shared" si="3"/>
        <v>30078790</v>
      </c>
    </row>
    <row r="87" spans="1:9" x14ac:dyDescent="0.2">
      <c r="A87" s="190" t="s">
        <v>23</v>
      </c>
      <c r="B87" s="190"/>
      <c r="C87" s="27">
        <v>79</v>
      </c>
      <c r="D87" s="41">
        <v>7581501</v>
      </c>
      <c r="E87" s="41">
        <v>139638995</v>
      </c>
      <c r="F87" s="40">
        <f t="shared" si="2"/>
        <v>147220496</v>
      </c>
      <c r="G87" s="41">
        <v>7581501</v>
      </c>
      <c r="H87" s="41">
        <v>139638995</v>
      </c>
      <c r="I87" s="40">
        <f t="shared" si="3"/>
        <v>147220496</v>
      </c>
    </row>
    <row r="88" spans="1:9" x14ac:dyDescent="0.2">
      <c r="A88" s="190" t="s">
        <v>24</v>
      </c>
      <c r="B88" s="190"/>
      <c r="C88" s="27">
        <v>80</v>
      </c>
      <c r="D88" s="41">
        <v>75500000</v>
      </c>
      <c r="E88" s="41">
        <v>149239289</v>
      </c>
      <c r="F88" s="40">
        <f t="shared" si="2"/>
        <v>224739289</v>
      </c>
      <c r="G88" s="41">
        <v>75500000</v>
      </c>
      <c r="H88" s="41">
        <v>149239289</v>
      </c>
      <c r="I88" s="40">
        <f t="shared" si="3"/>
        <v>224739289</v>
      </c>
    </row>
    <row r="89" spans="1:9" x14ac:dyDescent="0.2">
      <c r="A89" s="193" t="s">
        <v>184</v>
      </c>
      <c r="B89" s="191"/>
      <c r="C89" s="26">
        <v>81</v>
      </c>
      <c r="D89" s="40">
        <f>D90+D91</f>
        <v>122015204</v>
      </c>
      <c r="E89" s="40">
        <f>E90+E91</f>
        <v>736886071</v>
      </c>
      <c r="F89" s="40">
        <f t="shared" si="2"/>
        <v>858901275</v>
      </c>
      <c r="G89" s="40">
        <f>G90+G91</f>
        <v>158031531</v>
      </c>
      <c r="H89" s="40">
        <f>H90+H91</f>
        <v>1038453741</v>
      </c>
      <c r="I89" s="40">
        <f t="shared" si="3"/>
        <v>1196485272</v>
      </c>
    </row>
    <row r="90" spans="1:9" x14ac:dyDescent="0.2">
      <c r="A90" s="190" t="s">
        <v>2</v>
      </c>
      <c r="B90" s="190"/>
      <c r="C90" s="27">
        <v>82</v>
      </c>
      <c r="D90" s="41">
        <v>122015204</v>
      </c>
      <c r="E90" s="41">
        <v>736886071</v>
      </c>
      <c r="F90" s="40">
        <f t="shared" si="2"/>
        <v>858901275</v>
      </c>
      <c r="G90" s="41">
        <v>158031531</v>
      </c>
      <c r="H90" s="41">
        <v>1038453741</v>
      </c>
      <c r="I90" s="40">
        <f t="shared" si="3"/>
        <v>1196485272</v>
      </c>
    </row>
    <row r="91" spans="1:9" x14ac:dyDescent="0.2">
      <c r="A91" s="190" t="s">
        <v>86</v>
      </c>
      <c r="B91" s="190"/>
      <c r="C91" s="27">
        <v>83</v>
      </c>
      <c r="D91" s="41">
        <v>0</v>
      </c>
      <c r="E91" s="41">
        <v>0</v>
      </c>
      <c r="F91" s="40">
        <f t="shared" si="2"/>
        <v>0</v>
      </c>
      <c r="G91" s="41">
        <v>0</v>
      </c>
      <c r="H91" s="41">
        <v>0</v>
      </c>
      <c r="I91" s="40">
        <f t="shared" si="3"/>
        <v>0</v>
      </c>
    </row>
    <row r="92" spans="1:9" x14ac:dyDescent="0.2">
      <c r="A92" s="193" t="s">
        <v>185</v>
      </c>
      <c r="B92" s="191"/>
      <c r="C92" s="26">
        <v>84</v>
      </c>
      <c r="D92" s="40">
        <f>D93+D94</f>
        <v>36016327</v>
      </c>
      <c r="E92" s="40">
        <f>E93+E94</f>
        <v>301063556</v>
      </c>
      <c r="F92" s="40">
        <f t="shared" si="2"/>
        <v>337079883</v>
      </c>
      <c r="G92" s="40">
        <f>G93+G94</f>
        <v>13132559</v>
      </c>
      <c r="H92" s="40">
        <f>H93+H94</f>
        <v>79577489</v>
      </c>
      <c r="I92" s="40">
        <f t="shared" si="3"/>
        <v>92710048</v>
      </c>
    </row>
    <row r="93" spans="1:9" x14ac:dyDescent="0.2">
      <c r="A93" s="190" t="s">
        <v>87</v>
      </c>
      <c r="B93" s="190"/>
      <c r="C93" s="27">
        <v>85</v>
      </c>
      <c r="D93" s="41">
        <v>36016327</v>
      </c>
      <c r="E93" s="41">
        <v>301063556</v>
      </c>
      <c r="F93" s="40">
        <f t="shared" si="2"/>
        <v>337079883</v>
      </c>
      <c r="G93" s="41">
        <v>13132559</v>
      </c>
      <c r="H93" s="41">
        <v>79577489</v>
      </c>
      <c r="I93" s="40">
        <f t="shared" si="3"/>
        <v>92710048</v>
      </c>
    </row>
    <row r="94" spans="1:9" x14ac:dyDescent="0.2">
      <c r="A94" s="190" t="s">
        <v>108</v>
      </c>
      <c r="B94" s="190"/>
      <c r="C94" s="27">
        <v>86</v>
      </c>
      <c r="D94" s="41">
        <v>0</v>
      </c>
      <c r="E94" s="41">
        <v>0</v>
      </c>
      <c r="F94" s="40">
        <f t="shared" si="2"/>
        <v>0</v>
      </c>
      <c r="G94" s="41">
        <v>0</v>
      </c>
      <c r="H94" s="41">
        <v>0</v>
      </c>
      <c r="I94" s="40">
        <f t="shared" si="3"/>
        <v>0</v>
      </c>
    </row>
    <row r="95" spans="1:9" x14ac:dyDescent="0.2">
      <c r="A95" s="196" t="s">
        <v>186</v>
      </c>
      <c r="B95" s="190"/>
      <c r="C95" s="27">
        <v>87</v>
      </c>
      <c r="D95" s="41">
        <v>0</v>
      </c>
      <c r="E95" s="41">
        <v>0</v>
      </c>
      <c r="F95" s="40">
        <f t="shared" si="2"/>
        <v>0</v>
      </c>
      <c r="G95" s="41">
        <v>0</v>
      </c>
      <c r="H95" s="41">
        <v>0</v>
      </c>
      <c r="I95" s="40">
        <f t="shared" si="3"/>
        <v>0</v>
      </c>
    </row>
    <row r="96" spans="1:9" x14ac:dyDescent="0.2">
      <c r="A96" s="196" t="s">
        <v>187</v>
      </c>
      <c r="B96" s="190"/>
      <c r="C96" s="27">
        <v>88</v>
      </c>
      <c r="D96" s="41">
        <v>1095354</v>
      </c>
      <c r="E96" s="41">
        <v>11118413</v>
      </c>
      <c r="F96" s="40">
        <f t="shared" si="2"/>
        <v>12213767</v>
      </c>
      <c r="G96" s="41">
        <v>988791</v>
      </c>
      <c r="H96" s="41">
        <v>11203329</v>
      </c>
      <c r="I96" s="40">
        <f t="shared" si="3"/>
        <v>12192120</v>
      </c>
    </row>
    <row r="97" spans="1:9" x14ac:dyDescent="0.2">
      <c r="A97" s="193" t="s">
        <v>188</v>
      </c>
      <c r="B97" s="191"/>
      <c r="C97" s="26">
        <v>89</v>
      </c>
      <c r="D97" s="40">
        <f>D98+D99+D100+D101+D102+D103</f>
        <v>2783071221</v>
      </c>
      <c r="E97" s="40">
        <f>E98+E99+E100+E101+E102+E103</f>
        <v>4244459185</v>
      </c>
      <c r="F97" s="40">
        <f t="shared" si="2"/>
        <v>7027530406</v>
      </c>
      <c r="G97" s="40">
        <f>G98+G99+G100+G101+G102+G103</f>
        <v>2847859666</v>
      </c>
      <c r="H97" s="40">
        <f>H98+H99+H100+H101+H102+H103</f>
        <v>4456821191</v>
      </c>
      <c r="I97" s="40">
        <f t="shared" si="3"/>
        <v>7304680857</v>
      </c>
    </row>
    <row r="98" spans="1:9" x14ac:dyDescent="0.2">
      <c r="A98" s="190" t="s">
        <v>189</v>
      </c>
      <c r="B98" s="190"/>
      <c r="C98" s="27">
        <v>90</v>
      </c>
      <c r="D98" s="41">
        <v>5369254</v>
      </c>
      <c r="E98" s="41">
        <v>1417280523</v>
      </c>
      <c r="F98" s="40">
        <f t="shared" si="2"/>
        <v>1422649777</v>
      </c>
      <c r="G98" s="41">
        <v>5517846</v>
      </c>
      <c r="H98" s="41">
        <v>1657490880</v>
      </c>
      <c r="I98" s="40">
        <f t="shared" si="3"/>
        <v>1663008726</v>
      </c>
    </row>
    <row r="99" spans="1:9" x14ac:dyDescent="0.2">
      <c r="A99" s="190" t="s">
        <v>190</v>
      </c>
      <c r="B99" s="190"/>
      <c r="C99" s="27">
        <v>91</v>
      </c>
      <c r="D99" s="41">
        <v>2702038922</v>
      </c>
      <c r="E99" s="41">
        <v>29250666</v>
      </c>
      <c r="F99" s="40">
        <f t="shared" si="2"/>
        <v>2731289588</v>
      </c>
      <c r="G99" s="41">
        <v>2778941041</v>
      </c>
      <c r="H99" s="41">
        <v>26231930</v>
      </c>
      <c r="I99" s="40">
        <f t="shared" si="3"/>
        <v>2805172971</v>
      </c>
    </row>
    <row r="100" spans="1:9" x14ac:dyDescent="0.2">
      <c r="A100" s="190" t="s">
        <v>191</v>
      </c>
      <c r="B100" s="190"/>
      <c r="C100" s="27">
        <v>92</v>
      </c>
      <c r="D100" s="41">
        <v>71355654</v>
      </c>
      <c r="E100" s="41">
        <v>2748839177</v>
      </c>
      <c r="F100" s="40">
        <f t="shared" si="2"/>
        <v>2820194831</v>
      </c>
      <c r="G100" s="41">
        <v>59089043</v>
      </c>
      <c r="H100" s="41">
        <v>2726533998</v>
      </c>
      <c r="I100" s="40">
        <f t="shared" si="3"/>
        <v>2785623041</v>
      </c>
    </row>
    <row r="101" spans="1:9" x14ac:dyDescent="0.2">
      <c r="A101" s="190" t="s">
        <v>192</v>
      </c>
      <c r="B101" s="190"/>
      <c r="C101" s="27">
        <v>93</v>
      </c>
      <c r="D101" s="41">
        <v>0</v>
      </c>
      <c r="E101" s="41">
        <v>7348598</v>
      </c>
      <c r="F101" s="40">
        <f t="shared" si="2"/>
        <v>7348598</v>
      </c>
      <c r="G101" s="41">
        <v>0</v>
      </c>
      <c r="H101" s="41">
        <v>7201856</v>
      </c>
      <c r="I101" s="40">
        <f t="shared" si="3"/>
        <v>7201856</v>
      </c>
    </row>
    <row r="102" spans="1:9" x14ac:dyDescent="0.2">
      <c r="A102" s="190" t="s">
        <v>109</v>
      </c>
      <c r="B102" s="190"/>
      <c r="C102" s="27">
        <v>94</v>
      </c>
      <c r="D102" s="41">
        <v>0</v>
      </c>
      <c r="E102" s="41">
        <v>7055533</v>
      </c>
      <c r="F102" s="40">
        <f t="shared" si="2"/>
        <v>7055533</v>
      </c>
      <c r="G102" s="41">
        <v>0</v>
      </c>
      <c r="H102" s="41">
        <v>7055533</v>
      </c>
      <c r="I102" s="40">
        <f t="shared" si="3"/>
        <v>7055533</v>
      </c>
    </row>
    <row r="103" spans="1:9" x14ac:dyDescent="0.2">
      <c r="A103" s="190" t="s">
        <v>193</v>
      </c>
      <c r="B103" s="190"/>
      <c r="C103" s="27">
        <v>95</v>
      </c>
      <c r="D103" s="41">
        <v>4307391</v>
      </c>
      <c r="E103" s="41">
        <v>34684688</v>
      </c>
      <c r="F103" s="40">
        <f t="shared" si="2"/>
        <v>38992079</v>
      </c>
      <c r="G103" s="41">
        <v>4311736</v>
      </c>
      <c r="H103" s="41">
        <v>32306994</v>
      </c>
      <c r="I103" s="40">
        <f t="shared" si="3"/>
        <v>36618730</v>
      </c>
    </row>
    <row r="104" spans="1:9" ht="28.5" customHeight="1" x14ac:dyDescent="0.2">
      <c r="A104" s="196" t="s">
        <v>194</v>
      </c>
      <c r="B104" s="190"/>
      <c r="C104" s="27">
        <v>96</v>
      </c>
      <c r="D104" s="41">
        <v>437973328</v>
      </c>
      <c r="E104" s="41">
        <v>0</v>
      </c>
      <c r="F104" s="40">
        <f t="shared" si="2"/>
        <v>437973328</v>
      </c>
      <c r="G104" s="41">
        <v>446830361</v>
      </c>
      <c r="H104" s="41">
        <v>0</v>
      </c>
      <c r="I104" s="40">
        <f t="shared" si="3"/>
        <v>446830361</v>
      </c>
    </row>
    <row r="105" spans="1:9" x14ac:dyDescent="0.2">
      <c r="A105" s="193" t="s">
        <v>195</v>
      </c>
      <c r="B105" s="191"/>
      <c r="C105" s="26">
        <v>97</v>
      </c>
      <c r="D105" s="40">
        <f>D106+D107</f>
        <v>3363254</v>
      </c>
      <c r="E105" s="40">
        <f>E106+E107</f>
        <v>109441758</v>
      </c>
      <c r="F105" s="40">
        <f t="shared" si="2"/>
        <v>112805012</v>
      </c>
      <c r="G105" s="40">
        <f>G106+G107</f>
        <v>3326838</v>
      </c>
      <c r="H105" s="40">
        <f>H106+H107</f>
        <v>103310298</v>
      </c>
      <c r="I105" s="40">
        <f t="shared" si="3"/>
        <v>106637136</v>
      </c>
    </row>
    <row r="106" spans="1:9" x14ac:dyDescent="0.2">
      <c r="A106" s="192" t="s">
        <v>88</v>
      </c>
      <c r="B106" s="192"/>
      <c r="C106" s="27">
        <v>98</v>
      </c>
      <c r="D106" s="41">
        <v>3088833</v>
      </c>
      <c r="E106" s="41">
        <v>104926009</v>
      </c>
      <c r="F106" s="40">
        <f t="shared" si="2"/>
        <v>108014842</v>
      </c>
      <c r="G106" s="41">
        <v>3037172</v>
      </c>
      <c r="H106" s="41">
        <v>98794549</v>
      </c>
      <c r="I106" s="40">
        <f t="shared" si="3"/>
        <v>101831721</v>
      </c>
    </row>
    <row r="107" spans="1:9" x14ac:dyDescent="0.2">
      <c r="A107" s="190" t="s">
        <v>89</v>
      </c>
      <c r="B107" s="190"/>
      <c r="C107" s="27">
        <v>99</v>
      </c>
      <c r="D107" s="41">
        <v>274421</v>
      </c>
      <c r="E107" s="41">
        <v>4515749</v>
      </c>
      <c r="F107" s="40">
        <f t="shared" si="2"/>
        <v>4790170</v>
      </c>
      <c r="G107" s="41">
        <v>289666</v>
      </c>
      <c r="H107" s="41">
        <v>4515749</v>
      </c>
      <c r="I107" s="40">
        <f t="shared" si="3"/>
        <v>4805415</v>
      </c>
    </row>
    <row r="108" spans="1:9" x14ac:dyDescent="0.2">
      <c r="A108" s="193" t="s">
        <v>196</v>
      </c>
      <c r="B108" s="191"/>
      <c r="C108" s="26">
        <v>100</v>
      </c>
      <c r="D108" s="40">
        <f>D109+D110</f>
        <v>18094343</v>
      </c>
      <c r="E108" s="40">
        <f>E109+E110</f>
        <v>100940357</v>
      </c>
      <c r="F108" s="40">
        <f t="shared" si="2"/>
        <v>119034700</v>
      </c>
      <c r="G108" s="40">
        <f>G109+G110</f>
        <v>30089319</v>
      </c>
      <c r="H108" s="40">
        <f>H109+H110</f>
        <v>126791862</v>
      </c>
      <c r="I108" s="40">
        <f t="shared" si="3"/>
        <v>156881181</v>
      </c>
    </row>
    <row r="109" spans="1:9" x14ac:dyDescent="0.2">
      <c r="A109" s="190" t="s">
        <v>90</v>
      </c>
      <c r="B109" s="190"/>
      <c r="C109" s="27">
        <v>101</v>
      </c>
      <c r="D109" s="41">
        <v>17454321</v>
      </c>
      <c r="E109" s="41">
        <v>69747926</v>
      </c>
      <c r="F109" s="40">
        <f t="shared" si="2"/>
        <v>87202247</v>
      </c>
      <c r="G109" s="41">
        <v>26902567</v>
      </c>
      <c r="H109" s="41">
        <v>84894847</v>
      </c>
      <c r="I109" s="40">
        <f t="shared" si="3"/>
        <v>111797414</v>
      </c>
    </row>
    <row r="110" spans="1:9" x14ac:dyDescent="0.2">
      <c r="A110" s="190" t="s">
        <v>91</v>
      </c>
      <c r="B110" s="190"/>
      <c r="C110" s="27">
        <v>102</v>
      </c>
      <c r="D110" s="41">
        <v>640022</v>
      </c>
      <c r="E110" s="41">
        <v>31192431</v>
      </c>
      <c r="F110" s="40">
        <f t="shared" si="2"/>
        <v>31832453</v>
      </c>
      <c r="G110" s="41">
        <v>3186752</v>
      </c>
      <c r="H110" s="41">
        <v>41897015</v>
      </c>
      <c r="I110" s="40">
        <f t="shared" si="3"/>
        <v>45083767</v>
      </c>
    </row>
    <row r="111" spans="1:9" x14ac:dyDescent="0.2">
      <c r="A111" s="196" t="s">
        <v>197</v>
      </c>
      <c r="B111" s="190"/>
      <c r="C111" s="27">
        <v>103</v>
      </c>
      <c r="D111" s="41">
        <v>0</v>
      </c>
      <c r="E111" s="41">
        <v>0</v>
      </c>
      <c r="F111" s="40">
        <f t="shared" si="2"/>
        <v>0</v>
      </c>
      <c r="G111" s="41">
        <v>0</v>
      </c>
      <c r="H111" s="41">
        <v>0</v>
      </c>
      <c r="I111" s="40">
        <f t="shared" si="3"/>
        <v>0</v>
      </c>
    </row>
    <row r="112" spans="1:9" x14ac:dyDescent="0.2">
      <c r="A112" s="193" t="s">
        <v>198</v>
      </c>
      <c r="B112" s="191"/>
      <c r="C112" s="26">
        <v>104</v>
      </c>
      <c r="D112" s="40">
        <f>D113+D114+D115</f>
        <v>380965</v>
      </c>
      <c r="E112" s="40">
        <f>E113+E114+E115</f>
        <v>19367087</v>
      </c>
      <c r="F112" s="40">
        <f t="shared" si="2"/>
        <v>19748052</v>
      </c>
      <c r="G112" s="40">
        <f>G113+G114+G115</f>
        <v>3898770</v>
      </c>
      <c r="H112" s="40">
        <f>H113+H114+H115</f>
        <v>322498851</v>
      </c>
      <c r="I112" s="40">
        <f t="shared" si="3"/>
        <v>326397621</v>
      </c>
    </row>
    <row r="113" spans="1:9" x14ac:dyDescent="0.2">
      <c r="A113" s="190" t="s">
        <v>79</v>
      </c>
      <c r="B113" s="190"/>
      <c r="C113" s="27">
        <v>105</v>
      </c>
      <c r="D113" s="41">
        <v>159914</v>
      </c>
      <c r="E113" s="41">
        <v>2298208</v>
      </c>
      <c r="F113" s="40">
        <f t="shared" si="2"/>
        <v>2458122</v>
      </c>
      <c r="G113" s="41">
        <v>144108</v>
      </c>
      <c r="H113" s="41">
        <v>2226858</v>
      </c>
      <c r="I113" s="40">
        <f t="shared" si="3"/>
        <v>2370966</v>
      </c>
    </row>
    <row r="114" spans="1:9" x14ac:dyDescent="0.2">
      <c r="A114" s="190" t="s">
        <v>199</v>
      </c>
      <c r="B114" s="190"/>
      <c r="C114" s="27">
        <v>106</v>
      </c>
      <c r="D114" s="41">
        <v>0</v>
      </c>
      <c r="E114" s="41">
        <v>0</v>
      </c>
      <c r="F114" s="40">
        <f t="shared" si="2"/>
        <v>0</v>
      </c>
      <c r="G114" s="41">
        <v>0</v>
      </c>
      <c r="H114" s="41">
        <v>0</v>
      </c>
      <c r="I114" s="40">
        <f t="shared" si="3"/>
        <v>0</v>
      </c>
    </row>
    <row r="115" spans="1:9" x14ac:dyDescent="0.2">
      <c r="A115" s="190" t="s">
        <v>80</v>
      </c>
      <c r="B115" s="190"/>
      <c r="C115" s="27">
        <v>107</v>
      </c>
      <c r="D115" s="41">
        <v>221051</v>
      </c>
      <c r="E115" s="41">
        <v>17068879</v>
      </c>
      <c r="F115" s="40">
        <f t="shared" si="2"/>
        <v>17289930</v>
      </c>
      <c r="G115" s="41">
        <v>3754662</v>
      </c>
      <c r="H115" s="41">
        <v>320271993</v>
      </c>
      <c r="I115" s="40">
        <f t="shared" si="3"/>
        <v>324026655</v>
      </c>
    </row>
    <row r="116" spans="1:9" x14ac:dyDescent="0.2">
      <c r="A116" s="193" t="s">
        <v>200</v>
      </c>
      <c r="B116" s="191"/>
      <c r="C116" s="26">
        <v>108</v>
      </c>
      <c r="D116" s="40">
        <f>D117+D118+D119+D120</f>
        <v>72897977</v>
      </c>
      <c r="E116" s="40">
        <f>E117+E118+E119+E120</f>
        <v>288982749</v>
      </c>
      <c r="F116" s="40">
        <f t="shared" si="2"/>
        <v>361880726</v>
      </c>
      <c r="G116" s="40">
        <f>G117+G118+G119+G120</f>
        <v>66304786</v>
      </c>
      <c r="H116" s="40">
        <f>H117+H118+H119+H120</f>
        <v>326975415</v>
      </c>
      <c r="I116" s="40">
        <f t="shared" si="3"/>
        <v>393280201</v>
      </c>
    </row>
    <row r="117" spans="1:9" x14ac:dyDescent="0.2">
      <c r="A117" s="190" t="s">
        <v>201</v>
      </c>
      <c r="B117" s="190"/>
      <c r="C117" s="27">
        <v>109</v>
      </c>
      <c r="D117" s="41">
        <v>8365761</v>
      </c>
      <c r="E117" s="41">
        <v>90357363</v>
      </c>
      <c r="F117" s="40">
        <f t="shared" si="2"/>
        <v>98723124</v>
      </c>
      <c r="G117" s="41">
        <v>9185611</v>
      </c>
      <c r="H117" s="41">
        <v>84331766</v>
      </c>
      <c r="I117" s="40">
        <f t="shared" si="3"/>
        <v>93517377</v>
      </c>
    </row>
    <row r="118" spans="1:9" x14ac:dyDescent="0.2">
      <c r="A118" s="190" t="s">
        <v>81</v>
      </c>
      <c r="B118" s="190"/>
      <c r="C118" s="27">
        <v>110</v>
      </c>
      <c r="D118" s="41">
        <v>15735</v>
      </c>
      <c r="E118" s="41">
        <v>59318476</v>
      </c>
      <c r="F118" s="40">
        <f t="shared" si="2"/>
        <v>59334211</v>
      </c>
      <c r="G118" s="41">
        <v>21969</v>
      </c>
      <c r="H118" s="41">
        <v>112010258</v>
      </c>
      <c r="I118" s="40">
        <f t="shared" si="3"/>
        <v>112032227</v>
      </c>
    </row>
    <row r="119" spans="1:9" x14ac:dyDescent="0.2">
      <c r="A119" s="190" t="s">
        <v>82</v>
      </c>
      <c r="B119" s="190"/>
      <c r="C119" s="27">
        <v>111</v>
      </c>
      <c r="D119" s="41">
        <v>0</v>
      </c>
      <c r="E119" s="41">
        <v>13081</v>
      </c>
      <c r="F119" s="40">
        <f t="shared" si="2"/>
        <v>13081</v>
      </c>
      <c r="G119" s="41">
        <v>0</v>
      </c>
      <c r="H119" s="41">
        <v>17451</v>
      </c>
      <c r="I119" s="40">
        <f t="shared" si="3"/>
        <v>17451</v>
      </c>
    </row>
    <row r="120" spans="1:9" x14ac:dyDescent="0.2">
      <c r="A120" s="190" t="s">
        <v>83</v>
      </c>
      <c r="B120" s="190"/>
      <c r="C120" s="27">
        <v>112</v>
      </c>
      <c r="D120" s="41">
        <v>64516481</v>
      </c>
      <c r="E120" s="41">
        <v>139293829</v>
      </c>
      <c r="F120" s="40">
        <f t="shared" si="2"/>
        <v>203810310</v>
      </c>
      <c r="G120" s="41">
        <v>57097206</v>
      </c>
      <c r="H120" s="41">
        <v>130615940</v>
      </c>
      <c r="I120" s="40">
        <f t="shared" si="3"/>
        <v>187713146</v>
      </c>
    </row>
    <row r="121" spans="1:9" ht="22.5" customHeight="1" x14ac:dyDescent="0.2">
      <c r="A121" s="193" t="s">
        <v>202</v>
      </c>
      <c r="B121" s="191"/>
      <c r="C121" s="26">
        <v>113</v>
      </c>
      <c r="D121" s="40">
        <f>D122+D123</f>
        <v>19494576</v>
      </c>
      <c r="E121" s="40">
        <f>E122+E123</f>
        <v>345569582</v>
      </c>
      <c r="F121" s="40">
        <f t="shared" si="2"/>
        <v>365064158</v>
      </c>
      <c r="G121" s="40">
        <f>G122+G123</f>
        <v>21581855</v>
      </c>
      <c r="H121" s="40">
        <f>H122+H123</f>
        <v>356716408</v>
      </c>
      <c r="I121" s="40">
        <f t="shared" si="3"/>
        <v>378298263</v>
      </c>
    </row>
    <row r="122" spans="1:9" x14ac:dyDescent="0.2">
      <c r="A122" s="190" t="s">
        <v>84</v>
      </c>
      <c r="B122" s="190"/>
      <c r="C122" s="27">
        <v>114</v>
      </c>
      <c r="D122" s="41">
        <v>0</v>
      </c>
      <c r="E122" s="41">
        <v>0</v>
      </c>
      <c r="F122" s="40">
        <f t="shared" si="2"/>
        <v>0</v>
      </c>
      <c r="G122" s="41">
        <v>0</v>
      </c>
      <c r="H122" s="41">
        <v>0</v>
      </c>
      <c r="I122" s="40">
        <f t="shared" si="3"/>
        <v>0</v>
      </c>
    </row>
    <row r="123" spans="1:9" x14ac:dyDescent="0.2">
      <c r="A123" s="190" t="s">
        <v>85</v>
      </c>
      <c r="B123" s="190"/>
      <c r="C123" s="27">
        <v>115</v>
      </c>
      <c r="D123" s="41">
        <v>19494576</v>
      </c>
      <c r="E123" s="41">
        <v>345569582</v>
      </c>
      <c r="F123" s="40">
        <f t="shared" si="2"/>
        <v>365064158</v>
      </c>
      <c r="G123" s="41">
        <v>21581855</v>
      </c>
      <c r="H123" s="41">
        <v>356716408</v>
      </c>
      <c r="I123" s="40">
        <f t="shared" si="3"/>
        <v>378298263</v>
      </c>
    </row>
    <row r="124" spans="1:9" x14ac:dyDescent="0.2">
      <c r="A124" s="193" t="s">
        <v>203</v>
      </c>
      <c r="B124" s="191"/>
      <c r="C124" s="26">
        <v>116</v>
      </c>
      <c r="D124" s="40">
        <f>D95++D96+D97+D104+D105+D108+D111+D112+D116+D121+D76</f>
        <v>3715334136</v>
      </c>
      <c r="E124" s="40">
        <f>E95++E96+E97+E104+E105+E108+E111+E112+E116+E121+E76</f>
        <v>7950027522</v>
      </c>
      <c r="F124" s="40">
        <f t="shared" si="2"/>
        <v>11665361658</v>
      </c>
      <c r="G124" s="40">
        <f>G95++G96+G97+G104+G105+G108+G111+G112+G116+G121+G76</f>
        <v>3860365074</v>
      </c>
      <c r="H124" s="40">
        <f>H95++H96+H97+H104+H105+H108+H111+H112+H116+H121+H76</f>
        <v>8683635693</v>
      </c>
      <c r="I124" s="40">
        <f t="shared" si="3"/>
        <v>12544000767</v>
      </c>
    </row>
    <row r="125" spans="1:9" x14ac:dyDescent="0.2">
      <c r="A125" s="196" t="s">
        <v>204</v>
      </c>
      <c r="B125" s="190"/>
      <c r="C125" s="27">
        <v>117</v>
      </c>
      <c r="D125" s="41">
        <v>175225376</v>
      </c>
      <c r="E125" s="41">
        <v>2618730332</v>
      </c>
      <c r="F125" s="40">
        <f t="shared" si="2"/>
        <v>2793955708</v>
      </c>
      <c r="G125" s="41">
        <v>175180929</v>
      </c>
      <c r="H125" s="41">
        <v>2641561852</v>
      </c>
      <c r="I125" s="40">
        <f t="shared" si="3"/>
        <v>2816742781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zoomScaleNormal="100" zoomScaleSheetLayoutView="100" workbookViewId="0">
      <selection activeCell="L19" sqref="L19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17" t="s">
        <v>348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414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9" t="s">
        <v>35</v>
      </c>
      <c r="B3" s="220"/>
      <c r="C3" s="220"/>
      <c r="D3" s="220"/>
      <c r="E3" s="220"/>
      <c r="F3" s="220"/>
      <c r="G3" s="220"/>
      <c r="H3" s="220"/>
      <c r="I3" s="220"/>
    </row>
    <row r="4" spans="1:9" ht="33.75" customHeight="1" x14ac:dyDescent="0.2">
      <c r="A4" s="221" t="s">
        <v>0</v>
      </c>
      <c r="B4" s="222"/>
      <c r="C4" s="225" t="s">
        <v>77</v>
      </c>
      <c r="D4" s="227" t="s">
        <v>4</v>
      </c>
      <c r="E4" s="228"/>
      <c r="F4" s="229"/>
      <c r="G4" s="227" t="s">
        <v>93</v>
      </c>
      <c r="H4" s="228"/>
      <c r="I4" s="229"/>
    </row>
    <row r="5" spans="1:9" ht="24" customHeight="1" thickBot="1" x14ac:dyDescent="0.25">
      <c r="A5" s="223"/>
      <c r="B5" s="224"/>
      <c r="C5" s="226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13">
        <v>1</v>
      </c>
      <c r="B6" s="214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15" t="s">
        <v>205</v>
      </c>
      <c r="B7" s="216"/>
      <c r="C7" s="31">
        <v>118</v>
      </c>
      <c r="D7" s="49">
        <f>D8+D9+D10+D11+D12</f>
        <v>277412639</v>
      </c>
      <c r="E7" s="50">
        <f>E8+E9+E10+E11+E12</f>
        <v>528707544</v>
      </c>
      <c r="F7" s="50">
        <f>D7+E7</f>
        <v>806120183</v>
      </c>
      <c r="G7" s="49">
        <f>G8+G9+G10+G11+G12</f>
        <v>190905736</v>
      </c>
      <c r="H7" s="50">
        <f>H8+H9+H10+H11+H12</f>
        <v>539534311</v>
      </c>
      <c r="I7" s="51">
        <f>G7+H7</f>
        <v>730440047</v>
      </c>
    </row>
    <row r="8" spans="1:9" x14ac:dyDescent="0.2">
      <c r="A8" s="211" t="s">
        <v>67</v>
      </c>
      <c r="B8" s="211"/>
      <c r="C8" s="29">
        <v>119</v>
      </c>
      <c r="D8" s="52">
        <v>277489423</v>
      </c>
      <c r="E8" s="53">
        <v>817429653</v>
      </c>
      <c r="F8" s="54">
        <f t="shared" ref="F8:F71" si="0">D8+E8</f>
        <v>1094919076</v>
      </c>
      <c r="G8" s="52">
        <v>191105763</v>
      </c>
      <c r="H8" s="53">
        <v>842889152</v>
      </c>
      <c r="I8" s="54">
        <f t="shared" ref="I8:I71" si="1">G8+H8</f>
        <v>1033994915</v>
      </c>
    </row>
    <row r="9" spans="1:9" ht="19.5" customHeight="1" x14ac:dyDescent="0.2">
      <c r="A9" s="211" t="s">
        <v>206</v>
      </c>
      <c r="B9" s="211"/>
      <c r="C9" s="29">
        <v>120</v>
      </c>
      <c r="D9" s="52">
        <v>0</v>
      </c>
      <c r="E9" s="53">
        <v>9746876</v>
      </c>
      <c r="F9" s="54">
        <f>D9+E9</f>
        <v>9746876</v>
      </c>
      <c r="G9" s="52">
        <v>0</v>
      </c>
      <c r="H9" s="53">
        <v>-2845572</v>
      </c>
      <c r="I9" s="54">
        <f t="shared" si="1"/>
        <v>-2845572</v>
      </c>
    </row>
    <row r="10" spans="1:9" x14ac:dyDescent="0.2">
      <c r="A10" s="211" t="s">
        <v>207</v>
      </c>
      <c r="B10" s="211"/>
      <c r="C10" s="29">
        <v>121</v>
      </c>
      <c r="D10" s="52">
        <v>-139281</v>
      </c>
      <c r="E10" s="53">
        <v>-110526700</v>
      </c>
      <c r="F10" s="54">
        <f t="shared" si="0"/>
        <v>-110665981</v>
      </c>
      <c r="G10" s="52">
        <v>-47616</v>
      </c>
      <c r="H10" s="53">
        <v>-122884799</v>
      </c>
      <c r="I10" s="54">
        <f t="shared" si="1"/>
        <v>-122932415</v>
      </c>
    </row>
    <row r="11" spans="1:9" ht="22.5" customHeight="1" x14ac:dyDescent="0.2">
      <c r="A11" s="211" t="s">
        <v>208</v>
      </c>
      <c r="B11" s="211"/>
      <c r="C11" s="29">
        <v>122</v>
      </c>
      <c r="D11" s="52">
        <v>56586</v>
      </c>
      <c r="E11" s="53">
        <v>-245556361</v>
      </c>
      <c r="F11" s="54">
        <f t="shared" si="0"/>
        <v>-245499775</v>
      </c>
      <c r="G11" s="52">
        <v>-149275</v>
      </c>
      <c r="H11" s="53">
        <v>-239771876</v>
      </c>
      <c r="I11" s="54">
        <f t="shared" si="1"/>
        <v>-239921151</v>
      </c>
    </row>
    <row r="12" spans="1:9" ht="21.75" customHeight="1" x14ac:dyDescent="0.2">
      <c r="A12" s="211" t="s">
        <v>209</v>
      </c>
      <c r="B12" s="211"/>
      <c r="C12" s="29">
        <v>123</v>
      </c>
      <c r="D12" s="52">
        <v>5911</v>
      </c>
      <c r="E12" s="53">
        <v>57614076</v>
      </c>
      <c r="F12" s="54">
        <f t="shared" si="0"/>
        <v>57619987</v>
      </c>
      <c r="G12" s="52">
        <v>-3136</v>
      </c>
      <c r="H12" s="53">
        <v>62147406</v>
      </c>
      <c r="I12" s="54">
        <f t="shared" si="1"/>
        <v>62144270</v>
      </c>
    </row>
    <row r="13" spans="1:9" x14ac:dyDescent="0.2">
      <c r="A13" s="209" t="s">
        <v>210</v>
      </c>
      <c r="B13" s="210"/>
      <c r="C13" s="32">
        <v>124</v>
      </c>
      <c r="D13" s="55">
        <f>D14+D15+D16+D17+D18+D19+D20</f>
        <v>36437504</v>
      </c>
      <c r="E13" s="56">
        <f>E14+E15+E16+E17+E18+E19+E20</f>
        <v>149923653</v>
      </c>
      <c r="F13" s="54">
        <f t="shared" si="0"/>
        <v>186361157</v>
      </c>
      <c r="G13" s="55">
        <f>G14+G15+G16+G17+G18+G19+G20</f>
        <v>38105749</v>
      </c>
      <c r="H13" s="56">
        <f>H14+H15+H16+H17+H18+H19+H20</f>
        <v>71665766</v>
      </c>
      <c r="I13" s="54">
        <f t="shared" si="1"/>
        <v>109771515</v>
      </c>
    </row>
    <row r="14" spans="1:9" ht="24" customHeight="1" x14ac:dyDescent="0.2">
      <c r="A14" s="211" t="s">
        <v>211</v>
      </c>
      <c r="B14" s="211"/>
      <c r="C14" s="29">
        <v>125</v>
      </c>
      <c r="D14" s="52">
        <v>0</v>
      </c>
      <c r="E14" s="53">
        <v>2885908</v>
      </c>
      <c r="F14" s="54">
        <f t="shared" si="0"/>
        <v>2885908</v>
      </c>
      <c r="G14" s="52">
        <v>0</v>
      </c>
      <c r="H14" s="53">
        <v>3191410</v>
      </c>
      <c r="I14" s="54">
        <f t="shared" si="1"/>
        <v>3191410</v>
      </c>
    </row>
    <row r="15" spans="1:9" ht="17.45" customHeight="1" x14ac:dyDescent="0.2">
      <c r="A15" s="211" t="s">
        <v>212</v>
      </c>
      <c r="B15" s="211"/>
      <c r="C15" s="29">
        <v>126</v>
      </c>
      <c r="D15" s="52">
        <v>48466</v>
      </c>
      <c r="E15" s="53">
        <v>93227428</v>
      </c>
      <c r="F15" s="54">
        <f t="shared" si="0"/>
        <v>93275894</v>
      </c>
      <c r="G15" s="52">
        <v>15929</v>
      </c>
      <c r="H15" s="53">
        <v>24901168</v>
      </c>
      <c r="I15" s="54">
        <f t="shared" si="1"/>
        <v>24917097</v>
      </c>
    </row>
    <row r="16" spans="1:9" x14ac:dyDescent="0.2">
      <c r="A16" s="211" t="s">
        <v>92</v>
      </c>
      <c r="B16" s="211"/>
      <c r="C16" s="29">
        <v>127</v>
      </c>
      <c r="D16" s="52">
        <v>30081965</v>
      </c>
      <c r="E16" s="53">
        <v>27291023</v>
      </c>
      <c r="F16" s="54">
        <f t="shared" si="0"/>
        <v>57372988</v>
      </c>
      <c r="G16" s="52">
        <v>30118023</v>
      </c>
      <c r="H16" s="53">
        <v>26458745</v>
      </c>
      <c r="I16" s="54">
        <f t="shared" si="1"/>
        <v>56576768</v>
      </c>
    </row>
    <row r="17" spans="1:9" x14ac:dyDescent="0.2">
      <c r="A17" s="211" t="s">
        <v>213</v>
      </c>
      <c r="B17" s="211"/>
      <c r="C17" s="29">
        <v>128</v>
      </c>
      <c r="D17" s="52">
        <v>1224507</v>
      </c>
      <c r="E17" s="53">
        <v>11517085</v>
      </c>
      <c r="F17" s="54">
        <f t="shared" si="0"/>
        <v>12741592</v>
      </c>
      <c r="G17" s="52">
        <v>323333</v>
      </c>
      <c r="H17" s="53">
        <v>3028539</v>
      </c>
      <c r="I17" s="54">
        <f t="shared" si="1"/>
        <v>3351872</v>
      </c>
    </row>
    <row r="18" spans="1:9" x14ac:dyDescent="0.2">
      <c r="A18" s="211" t="s">
        <v>214</v>
      </c>
      <c r="B18" s="211"/>
      <c r="C18" s="29">
        <v>129</v>
      </c>
      <c r="D18" s="52">
        <v>4647183</v>
      </c>
      <c r="E18" s="53">
        <v>12920556</v>
      </c>
      <c r="F18" s="54">
        <f t="shared" si="0"/>
        <v>17567739</v>
      </c>
      <c r="G18" s="52">
        <v>4872371</v>
      </c>
      <c r="H18" s="53">
        <v>10169771</v>
      </c>
      <c r="I18" s="54">
        <f t="shared" si="1"/>
        <v>15042142</v>
      </c>
    </row>
    <row r="19" spans="1:9" x14ac:dyDescent="0.2">
      <c r="A19" s="211" t="s">
        <v>6</v>
      </c>
      <c r="B19" s="211"/>
      <c r="C19" s="29">
        <v>130</v>
      </c>
      <c r="D19" s="52">
        <v>0</v>
      </c>
      <c r="E19" s="53">
        <v>0</v>
      </c>
      <c r="F19" s="54">
        <f t="shared" si="0"/>
        <v>0</v>
      </c>
      <c r="G19" s="52">
        <v>2663633</v>
      </c>
      <c r="H19" s="53">
        <v>3613672</v>
      </c>
      <c r="I19" s="54">
        <f t="shared" si="1"/>
        <v>6277305</v>
      </c>
    </row>
    <row r="20" spans="1:9" x14ac:dyDescent="0.2">
      <c r="A20" s="211" t="s">
        <v>7</v>
      </c>
      <c r="B20" s="211"/>
      <c r="C20" s="29">
        <v>131</v>
      </c>
      <c r="D20" s="52">
        <v>435383</v>
      </c>
      <c r="E20" s="53">
        <v>2081653</v>
      </c>
      <c r="F20" s="54">
        <f t="shared" si="0"/>
        <v>2517036</v>
      </c>
      <c r="G20" s="52">
        <v>112460</v>
      </c>
      <c r="H20" s="53">
        <v>302461</v>
      </c>
      <c r="I20" s="54">
        <f t="shared" si="1"/>
        <v>414921</v>
      </c>
    </row>
    <row r="21" spans="1:9" x14ac:dyDescent="0.2">
      <c r="A21" s="212" t="s">
        <v>8</v>
      </c>
      <c r="B21" s="211"/>
      <c r="C21" s="29">
        <v>132</v>
      </c>
      <c r="D21" s="52">
        <v>392806</v>
      </c>
      <c r="E21" s="53">
        <v>11700657</v>
      </c>
      <c r="F21" s="54">
        <f t="shared" si="0"/>
        <v>12093463</v>
      </c>
      <c r="G21" s="52">
        <v>532043</v>
      </c>
      <c r="H21" s="53">
        <v>9027182</v>
      </c>
      <c r="I21" s="54">
        <f t="shared" si="1"/>
        <v>9559225</v>
      </c>
    </row>
    <row r="22" spans="1:9" ht="24.75" customHeight="1" x14ac:dyDescent="0.2">
      <c r="A22" s="212" t="s">
        <v>9</v>
      </c>
      <c r="B22" s="211"/>
      <c r="C22" s="29">
        <v>133</v>
      </c>
      <c r="D22" s="52">
        <v>41209</v>
      </c>
      <c r="E22" s="53">
        <v>7375681</v>
      </c>
      <c r="F22" s="54">
        <f t="shared" si="0"/>
        <v>7416890</v>
      </c>
      <c r="G22" s="52">
        <v>44254</v>
      </c>
      <c r="H22" s="53">
        <v>8041341</v>
      </c>
      <c r="I22" s="54">
        <f t="shared" si="1"/>
        <v>8085595</v>
      </c>
    </row>
    <row r="23" spans="1:9" x14ac:dyDescent="0.2">
      <c r="A23" s="212" t="s">
        <v>10</v>
      </c>
      <c r="B23" s="211"/>
      <c r="C23" s="29">
        <v>134</v>
      </c>
      <c r="D23" s="52">
        <v>127250</v>
      </c>
      <c r="E23" s="53">
        <v>27857444</v>
      </c>
      <c r="F23" s="54">
        <f t="shared" si="0"/>
        <v>27984694</v>
      </c>
      <c r="G23" s="52">
        <v>15970</v>
      </c>
      <c r="H23" s="53">
        <v>27038530</v>
      </c>
      <c r="I23" s="54">
        <f t="shared" si="1"/>
        <v>27054500</v>
      </c>
    </row>
    <row r="24" spans="1:9" ht="21" customHeight="1" x14ac:dyDescent="0.2">
      <c r="A24" s="209" t="s">
        <v>215</v>
      </c>
      <c r="B24" s="210"/>
      <c r="C24" s="32">
        <v>135</v>
      </c>
      <c r="D24" s="55">
        <f>D25+D28</f>
        <v>-126871320</v>
      </c>
      <c r="E24" s="56">
        <f>E25+E28</f>
        <v>-277451999</v>
      </c>
      <c r="F24" s="54">
        <f t="shared" si="0"/>
        <v>-404323319</v>
      </c>
      <c r="G24" s="55">
        <f>G25+G28</f>
        <v>-108601496</v>
      </c>
      <c r="H24" s="56">
        <f>H25+H28</f>
        <v>-290563664</v>
      </c>
      <c r="I24" s="54">
        <f t="shared" si="1"/>
        <v>-399165160</v>
      </c>
    </row>
    <row r="25" spans="1:9" x14ac:dyDescent="0.2">
      <c r="A25" s="210" t="s">
        <v>216</v>
      </c>
      <c r="B25" s="210"/>
      <c r="C25" s="32">
        <v>136</v>
      </c>
      <c r="D25" s="55">
        <f>D26+D27</f>
        <v>-114335077</v>
      </c>
      <c r="E25" s="56">
        <f>E26+E27</f>
        <v>-326688841</v>
      </c>
      <c r="F25" s="54">
        <f t="shared" si="0"/>
        <v>-441023918</v>
      </c>
      <c r="G25" s="55">
        <f>G26+G27</f>
        <v>-120871383</v>
      </c>
      <c r="H25" s="56">
        <f>H26+H27</f>
        <v>-301725700</v>
      </c>
      <c r="I25" s="54">
        <f t="shared" si="1"/>
        <v>-422597083</v>
      </c>
    </row>
    <row r="26" spans="1:9" x14ac:dyDescent="0.2">
      <c r="A26" s="211" t="s">
        <v>217</v>
      </c>
      <c r="B26" s="211"/>
      <c r="C26" s="29">
        <v>137</v>
      </c>
      <c r="D26" s="52">
        <v>-114335077</v>
      </c>
      <c r="E26" s="53">
        <v>-342594397</v>
      </c>
      <c r="F26" s="54">
        <f t="shared" si="0"/>
        <v>-456929474</v>
      </c>
      <c r="G26" s="52">
        <v>-120871383</v>
      </c>
      <c r="H26" s="53">
        <v>-345416588</v>
      </c>
      <c r="I26" s="54">
        <f t="shared" si="1"/>
        <v>-466287971</v>
      </c>
    </row>
    <row r="27" spans="1:9" x14ac:dyDescent="0.2">
      <c r="A27" s="211" t="s">
        <v>218</v>
      </c>
      <c r="B27" s="211"/>
      <c r="C27" s="29">
        <v>138</v>
      </c>
      <c r="D27" s="52">
        <v>0</v>
      </c>
      <c r="E27" s="53">
        <v>15905556</v>
      </c>
      <c r="F27" s="54">
        <f t="shared" si="0"/>
        <v>15905556</v>
      </c>
      <c r="G27" s="52">
        <v>0</v>
      </c>
      <c r="H27" s="53">
        <v>43690888</v>
      </c>
      <c r="I27" s="54">
        <f t="shared" si="1"/>
        <v>43690888</v>
      </c>
    </row>
    <row r="28" spans="1:9" x14ac:dyDescent="0.2">
      <c r="A28" s="210" t="s">
        <v>219</v>
      </c>
      <c r="B28" s="210"/>
      <c r="C28" s="32">
        <v>139</v>
      </c>
      <c r="D28" s="55">
        <f>D29+D30</f>
        <v>-12536243</v>
      </c>
      <c r="E28" s="56">
        <f>E29+E30</f>
        <v>49236842</v>
      </c>
      <c r="F28" s="54">
        <f t="shared" si="0"/>
        <v>36700599</v>
      </c>
      <c r="G28" s="55">
        <f>G29+G30</f>
        <v>12269887</v>
      </c>
      <c r="H28" s="56">
        <f>H29+H30</f>
        <v>11162036</v>
      </c>
      <c r="I28" s="54">
        <f t="shared" si="1"/>
        <v>23431923</v>
      </c>
    </row>
    <row r="29" spans="1:9" x14ac:dyDescent="0.2">
      <c r="A29" s="211" t="s">
        <v>11</v>
      </c>
      <c r="B29" s="211"/>
      <c r="C29" s="29">
        <v>140</v>
      </c>
      <c r="D29" s="52">
        <v>-12536243</v>
      </c>
      <c r="E29" s="53">
        <v>43408595</v>
      </c>
      <c r="F29" s="54">
        <f t="shared" si="0"/>
        <v>30872352</v>
      </c>
      <c r="G29" s="52">
        <v>12269887</v>
      </c>
      <c r="H29" s="53">
        <v>23393532</v>
      </c>
      <c r="I29" s="54">
        <f t="shared" si="1"/>
        <v>35663419</v>
      </c>
    </row>
    <row r="30" spans="1:9" x14ac:dyDescent="0.2">
      <c r="A30" s="211" t="s">
        <v>12</v>
      </c>
      <c r="B30" s="211"/>
      <c r="C30" s="29">
        <v>141</v>
      </c>
      <c r="D30" s="52">
        <v>0</v>
      </c>
      <c r="E30" s="53">
        <v>5828247</v>
      </c>
      <c r="F30" s="54">
        <f t="shared" si="0"/>
        <v>5828247</v>
      </c>
      <c r="G30" s="52">
        <v>0</v>
      </c>
      <c r="H30" s="53">
        <v>-12231496</v>
      </c>
      <c r="I30" s="54">
        <f t="shared" si="1"/>
        <v>-12231496</v>
      </c>
    </row>
    <row r="31" spans="1:9" ht="31.5" customHeight="1" x14ac:dyDescent="0.2">
      <c r="A31" s="209" t="s">
        <v>248</v>
      </c>
      <c r="B31" s="210"/>
      <c r="C31" s="32">
        <v>142</v>
      </c>
      <c r="D31" s="55">
        <f>D32+D35</f>
        <v>-23211452</v>
      </c>
      <c r="E31" s="56">
        <f>E32+E35</f>
        <v>5762983</v>
      </c>
      <c r="F31" s="54">
        <f t="shared" si="0"/>
        <v>-17448469</v>
      </c>
      <c r="G31" s="55">
        <f>G32+G35</f>
        <v>-76794115</v>
      </c>
      <c r="H31" s="56">
        <f>H32+H35</f>
        <v>5578334</v>
      </c>
      <c r="I31" s="54">
        <f t="shared" si="1"/>
        <v>-71215781</v>
      </c>
    </row>
    <row r="32" spans="1:9" x14ac:dyDescent="0.2">
      <c r="A32" s="210" t="s">
        <v>220</v>
      </c>
      <c r="B32" s="210"/>
      <c r="C32" s="32">
        <v>143</v>
      </c>
      <c r="D32" s="55">
        <f>D33+D34</f>
        <v>-23211452</v>
      </c>
      <c r="E32" s="56">
        <f>E33+E34</f>
        <v>5099673</v>
      </c>
      <c r="F32" s="54">
        <f t="shared" si="0"/>
        <v>-18111779</v>
      </c>
      <c r="G32" s="55">
        <f>G33+G34</f>
        <v>-76794115</v>
      </c>
      <c r="H32" s="56">
        <f>H33+H34</f>
        <v>3018736</v>
      </c>
      <c r="I32" s="54">
        <f t="shared" si="1"/>
        <v>-73775379</v>
      </c>
    </row>
    <row r="33" spans="1:9" x14ac:dyDescent="0.2">
      <c r="A33" s="211" t="s">
        <v>221</v>
      </c>
      <c r="B33" s="211"/>
      <c r="C33" s="29">
        <v>144</v>
      </c>
      <c r="D33" s="52">
        <v>-23211452</v>
      </c>
      <c r="E33" s="53">
        <v>5220651</v>
      </c>
      <c r="F33" s="54">
        <f t="shared" si="0"/>
        <v>-17990801</v>
      </c>
      <c r="G33" s="52">
        <v>-76791459</v>
      </c>
      <c r="H33" s="53">
        <v>3018736</v>
      </c>
      <c r="I33" s="54">
        <f t="shared" si="1"/>
        <v>-73772723</v>
      </c>
    </row>
    <row r="34" spans="1:9" x14ac:dyDescent="0.2">
      <c r="A34" s="211" t="s">
        <v>222</v>
      </c>
      <c r="B34" s="211"/>
      <c r="C34" s="29">
        <v>145</v>
      </c>
      <c r="D34" s="52">
        <v>0</v>
      </c>
      <c r="E34" s="53">
        <v>-120978</v>
      </c>
      <c r="F34" s="54">
        <f t="shared" si="0"/>
        <v>-120978</v>
      </c>
      <c r="G34" s="52">
        <v>-2656</v>
      </c>
      <c r="H34" s="53">
        <v>0</v>
      </c>
      <c r="I34" s="54">
        <f t="shared" si="1"/>
        <v>-2656</v>
      </c>
    </row>
    <row r="35" spans="1:9" ht="31.5" customHeight="1" x14ac:dyDescent="0.2">
      <c r="A35" s="210" t="s">
        <v>223</v>
      </c>
      <c r="B35" s="210"/>
      <c r="C35" s="32">
        <v>146</v>
      </c>
      <c r="D35" s="55">
        <f>D36+D37</f>
        <v>0</v>
      </c>
      <c r="E35" s="56">
        <f>E36+E37</f>
        <v>663310</v>
      </c>
      <c r="F35" s="54">
        <f t="shared" si="0"/>
        <v>663310</v>
      </c>
      <c r="G35" s="55">
        <f>G36+G37</f>
        <v>0</v>
      </c>
      <c r="H35" s="56">
        <f>H36+H37</f>
        <v>2559598</v>
      </c>
      <c r="I35" s="54">
        <f t="shared" si="1"/>
        <v>2559598</v>
      </c>
    </row>
    <row r="36" spans="1:9" x14ac:dyDescent="0.2">
      <c r="A36" s="211" t="s">
        <v>224</v>
      </c>
      <c r="B36" s="211"/>
      <c r="C36" s="29">
        <v>147</v>
      </c>
      <c r="D36" s="52">
        <v>0</v>
      </c>
      <c r="E36" s="53">
        <v>663310</v>
      </c>
      <c r="F36" s="54">
        <f t="shared" si="0"/>
        <v>663310</v>
      </c>
      <c r="G36" s="52">
        <v>0</v>
      </c>
      <c r="H36" s="53">
        <v>2559598</v>
      </c>
      <c r="I36" s="54">
        <f t="shared" si="1"/>
        <v>2559598</v>
      </c>
    </row>
    <row r="37" spans="1:9" x14ac:dyDescent="0.2">
      <c r="A37" s="211" t="s">
        <v>225</v>
      </c>
      <c r="B37" s="211"/>
      <c r="C37" s="29">
        <v>148</v>
      </c>
      <c r="D37" s="52">
        <v>0</v>
      </c>
      <c r="E37" s="53">
        <v>0</v>
      </c>
      <c r="F37" s="54">
        <f t="shared" si="0"/>
        <v>0</v>
      </c>
      <c r="G37" s="52">
        <v>0</v>
      </c>
      <c r="H37" s="53">
        <v>0</v>
      </c>
      <c r="I37" s="54">
        <f t="shared" si="1"/>
        <v>0</v>
      </c>
    </row>
    <row r="38" spans="1:9" ht="45.75" customHeight="1" x14ac:dyDescent="0.2">
      <c r="A38" s="209" t="s">
        <v>317</v>
      </c>
      <c r="B38" s="210"/>
      <c r="C38" s="32">
        <v>149</v>
      </c>
      <c r="D38" s="55">
        <f>D39+D40</f>
        <v>-90865180</v>
      </c>
      <c r="E38" s="56">
        <f>E39+E40</f>
        <v>0</v>
      </c>
      <c r="F38" s="54">
        <f t="shared" si="0"/>
        <v>-90865180</v>
      </c>
      <c r="G38" s="55">
        <f>G39+G40</f>
        <v>2051426</v>
      </c>
      <c r="H38" s="56">
        <f>H39+H40</f>
        <v>0</v>
      </c>
      <c r="I38" s="54">
        <f t="shared" si="1"/>
        <v>2051426</v>
      </c>
    </row>
    <row r="39" spans="1:9" x14ac:dyDescent="0.2">
      <c r="A39" s="211" t="s">
        <v>226</v>
      </c>
      <c r="B39" s="211"/>
      <c r="C39" s="29">
        <v>150</v>
      </c>
      <c r="D39" s="52">
        <v>-90865180</v>
      </c>
      <c r="E39" s="53">
        <v>0</v>
      </c>
      <c r="F39" s="54">
        <f t="shared" si="0"/>
        <v>-90865180</v>
      </c>
      <c r="G39" s="52">
        <v>2051426</v>
      </c>
      <c r="H39" s="53">
        <v>0</v>
      </c>
      <c r="I39" s="54">
        <f t="shared" si="1"/>
        <v>2051426</v>
      </c>
    </row>
    <row r="40" spans="1:9" x14ac:dyDescent="0.2">
      <c r="A40" s="211" t="s">
        <v>227</v>
      </c>
      <c r="B40" s="211"/>
      <c r="C40" s="29">
        <v>151</v>
      </c>
      <c r="D40" s="52">
        <v>0</v>
      </c>
      <c r="E40" s="53">
        <v>0</v>
      </c>
      <c r="F40" s="54">
        <f t="shared" si="0"/>
        <v>0</v>
      </c>
      <c r="G40" s="52">
        <v>0</v>
      </c>
      <c r="H40" s="53">
        <v>0</v>
      </c>
      <c r="I40" s="54">
        <f t="shared" si="1"/>
        <v>0</v>
      </c>
    </row>
    <row r="41" spans="1:9" ht="21" customHeight="1" x14ac:dyDescent="0.2">
      <c r="A41" s="209" t="s">
        <v>228</v>
      </c>
      <c r="B41" s="210"/>
      <c r="C41" s="32">
        <v>152</v>
      </c>
      <c r="D41" s="55">
        <f>D42+D43</f>
        <v>0</v>
      </c>
      <c r="E41" s="55">
        <f>E42+E43</f>
        <v>-967477</v>
      </c>
      <c r="F41" s="54">
        <f t="shared" si="0"/>
        <v>-967477</v>
      </c>
      <c r="G41" s="55">
        <f>G42+G43</f>
        <v>0</v>
      </c>
      <c r="H41" s="55">
        <f>H42+H43</f>
        <v>-1680912</v>
      </c>
      <c r="I41" s="54">
        <f t="shared" si="1"/>
        <v>-1680912</v>
      </c>
    </row>
    <row r="42" spans="1:9" x14ac:dyDescent="0.2">
      <c r="A42" s="211" t="s">
        <v>13</v>
      </c>
      <c r="B42" s="211"/>
      <c r="C42" s="29">
        <v>153</v>
      </c>
      <c r="D42" s="52">
        <v>0</v>
      </c>
      <c r="E42" s="53">
        <v>-740431</v>
      </c>
      <c r="F42" s="54">
        <f t="shared" si="0"/>
        <v>-740431</v>
      </c>
      <c r="G42" s="52">
        <v>0</v>
      </c>
      <c r="H42" s="53">
        <v>-1466697</v>
      </c>
      <c r="I42" s="54">
        <f t="shared" si="1"/>
        <v>-1466697</v>
      </c>
    </row>
    <row r="43" spans="1:9" x14ac:dyDescent="0.2">
      <c r="A43" s="211" t="s">
        <v>14</v>
      </c>
      <c r="B43" s="211"/>
      <c r="C43" s="29">
        <v>154</v>
      </c>
      <c r="D43" s="52">
        <v>0</v>
      </c>
      <c r="E43" s="53">
        <v>-227046</v>
      </c>
      <c r="F43" s="54">
        <f t="shared" si="0"/>
        <v>-227046</v>
      </c>
      <c r="G43" s="52">
        <v>0</v>
      </c>
      <c r="H43" s="53">
        <v>-214215</v>
      </c>
      <c r="I43" s="54">
        <f t="shared" si="1"/>
        <v>-214215</v>
      </c>
    </row>
    <row r="44" spans="1:9" ht="22.5" customHeight="1" x14ac:dyDescent="0.2">
      <c r="A44" s="209" t="s">
        <v>229</v>
      </c>
      <c r="B44" s="210"/>
      <c r="C44" s="32">
        <v>155</v>
      </c>
      <c r="D44" s="55">
        <f>D45+D49</f>
        <v>-32442587</v>
      </c>
      <c r="E44" s="56">
        <f>E45+E49</f>
        <v>-230578438</v>
      </c>
      <c r="F44" s="54">
        <f t="shared" si="0"/>
        <v>-263021025</v>
      </c>
      <c r="G44" s="55">
        <f>G45+G49</f>
        <v>-28355124</v>
      </c>
      <c r="H44" s="56">
        <f>H45+H49</f>
        <v>-243105399</v>
      </c>
      <c r="I44" s="54">
        <f t="shared" si="1"/>
        <v>-271460523</v>
      </c>
    </row>
    <row r="45" spans="1:9" x14ac:dyDescent="0.2">
      <c r="A45" s="210" t="s">
        <v>230</v>
      </c>
      <c r="B45" s="210"/>
      <c r="C45" s="32">
        <v>156</v>
      </c>
      <c r="D45" s="55">
        <f>D46+D47+D48</f>
        <v>-19697983</v>
      </c>
      <c r="E45" s="56">
        <f>E46+E47+E48</f>
        <v>-115860813</v>
      </c>
      <c r="F45" s="54">
        <f t="shared" si="0"/>
        <v>-135558796</v>
      </c>
      <c r="G45" s="55">
        <f>G46+G47+G48</f>
        <v>-15700962</v>
      </c>
      <c r="H45" s="56">
        <f>H46+H47+H48</f>
        <v>-123617182</v>
      </c>
      <c r="I45" s="54">
        <f t="shared" si="1"/>
        <v>-139318144</v>
      </c>
    </row>
    <row r="46" spans="1:9" x14ac:dyDescent="0.2">
      <c r="A46" s="211" t="s">
        <v>15</v>
      </c>
      <c r="B46" s="211"/>
      <c r="C46" s="29">
        <v>157</v>
      </c>
      <c r="D46" s="52">
        <v>-11446122</v>
      </c>
      <c r="E46" s="53">
        <v>-88721594</v>
      </c>
      <c r="F46" s="54">
        <f t="shared" si="0"/>
        <v>-100167716</v>
      </c>
      <c r="G46" s="52">
        <v>-8500771</v>
      </c>
      <c r="H46" s="53">
        <v>-83606318</v>
      </c>
      <c r="I46" s="54">
        <f t="shared" si="1"/>
        <v>-92107089</v>
      </c>
    </row>
    <row r="47" spans="1:9" x14ac:dyDescent="0.2">
      <c r="A47" s="211" t="s">
        <v>16</v>
      </c>
      <c r="B47" s="211"/>
      <c r="C47" s="29">
        <v>158</v>
      </c>
      <c r="D47" s="52">
        <v>-8251861</v>
      </c>
      <c r="E47" s="53">
        <v>-64048219</v>
      </c>
      <c r="F47" s="54">
        <f t="shared" si="0"/>
        <v>-72300080</v>
      </c>
      <c r="G47" s="52">
        <v>-7200191</v>
      </c>
      <c r="H47" s="53">
        <v>-53800521</v>
      </c>
      <c r="I47" s="54">
        <f t="shared" si="1"/>
        <v>-61000712</v>
      </c>
    </row>
    <row r="48" spans="1:9" x14ac:dyDescent="0.2">
      <c r="A48" s="211" t="s">
        <v>17</v>
      </c>
      <c r="B48" s="211"/>
      <c r="C48" s="29">
        <v>159</v>
      </c>
      <c r="D48" s="52">
        <v>0</v>
      </c>
      <c r="E48" s="53">
        <v>36909000</v>
      </c>
      <c r="F48" s="54">
        <f t="shared" si="0"/>
        <v>36909000</v>
      </c>
      <c r="G48" s="52">
        <v>0</v>
      </c>
      <c r="H48" s="53">
        <v>13789657</v>
      </c>
      <c r="I48" s="54">
        <f t="shared" si="1"/>
        <v>13789657</v>
      </c>
    </row>
    <row r="49" spans="1:9" ht="24.75" customHeight="1" x14ac:dyDescent="0.2">
      <c r="A49" s="210" t="s">
        <v>231</v>
      </c>
      <c r="B49" s="210"/>
      <c r="C49" s="32">
        <v>160</v>
      </c>
      <c r="D49" s="55">
        <f>D50+D51+D52</f>
        <v>-12744604</v>
      </c>
      <c r="E49" s="56">
        <f>E50+E51+E52</f>
        <v>-114717625</v>
      </c>
      <c r="F49" s="54">
        <f t="shared" si="0"/>
        <v>-127462229</v>
      </c>
      <c r="G49" s="55">
        <f>G50+G51+G52</f>
        <v>-12654162</v>
      </c>
      <c r="H49" s="56">
        <f>H50+H51+H52</f>
        <v>-119488217</v>
      </c>
      <c r="I49" s="54">
        <f t="shared" si="1"/>
        <v>-132142379</v>
      </c>
    </row>
    <row r="50" spans="1:9" x14ac:dyDescent="0.2">
      <c r="A50" s="211" t="s">
        <v>232</v>
      </c>
      <c r="B50" s="211"/>
      <c r="C50" s="29">
        <v>161</v>
      </c>
      <c r="D50" s="52">
        <v>-629057</v>
      </c>
      <c r="E50" s="53">
        <v>-12951157</v>
      </c>
      <c r="F50" s="54">
        <f t="shared" si="0"/>
        <v>-13580214</v>
      </c>
      <c r="G50" s="52">
        <v>-1178557</v>
      </c>
      <c r="H50" s="53">
        <v>-18034891</v>
      </c>
      <c r="I50" s="54">
        <f t="shared" si="1"/>
        <v>-19213448</v>
      </c>
    </row>
    <row r="51" spans="1:9" x14ac:dyDescent="0.2">
      <c r="A51" s="211" t="s">
        <v>28</v>
      </c>
      <c r="B51" s="211"/>
      <c r="C51" s="29">
        <v>162</v>
      </c>
      <c r="D51" s="52">
        <v>-4930014</v>
      </c>
      <c r="E51" s="53">
        <v>-42905833</v>
      </c>
      <c r="F51" s="54">
        <f t="shared" si="0"/>
        <v>-47835847</v>
      </c>
      <c r="G51" s="52">
        <v>-5048244</v>
      </c>
      <c r="H51" s="53">
        <v>-44743862</v>
      </c>
      <c r="I51" s="54">
        <f t="shared" si="1"/>
        <v>-49792106</v>
      </c>
    </row>
    <row r="52" spans="1:9" x14ac:dyDescent="0.2">
      <c r="A52" s="211" t="s">
        <v>29</v>
      </c>
      <c r="B52" s="211"/>
      <c r="C52" s="29">
        <v>163</v>
      </c>
      <c r="D52" s="52">
        <v>-7185533</v>
      </c>
      <c r="E52" s="53">
        <v>-58860635</v>
      </c>
      <c r="F52" s="54">
        <f t="shared" si="0"/>
        <v>-66046168</v>
      </c>
      <c r="G52" s="52">
        <v>-6427361</v>
      </c>
      <c r="H52" s="53">
        <v>-56709464</v>
      </c>
      <c r="I52" s="54">
        <f t="shared" si="1"/>
        <v>-63136825</v>
      </c>
    </row>
    <row r="53" spans="1:9" x14ac:dyDescent="0.2">
      <c r="A53" s="209" t="s">
        <v>233</v>
      </c>
      <c r="B53" s="210"/>
      <c r="C53" s="32">
        <v>164</v>
      </c>
      <c r="D53" s="55">
        <f>D54+D55+D56+D57+D58+D59+D60</f>
        <v>-28241691</v>
      </c>
      <c r="E53" s="56">
        <f>E54+E55+E56+E57+E58+E59+E60</f>
        <v>-96457905</v>
      </c>
      <c r="F53" s="54">
        <f t="shared" si="0"/>
        <v>-124699596</v>
      </c>
      <c r="G53" s="55">
        <f>G54+G55+G56+G57+G58+G59+G60</f>
        <v>-1385603</v>
      </c>
      <c r="H53" s="56">
        <f>H54+H55+H56+H57+H58+H59+H60</f>
        <v>-16195786</v>
      </c>
      <c r="I53" s="54">
        <f t="shared" si="1"/>
        <v>-17581389</v>
      </c>
    </row>
    <row r="54" spans="1:9" ht="24" customHeight="1" x14ac:dyDescent="0.2">
      <c r="A54" s="211" t="s">
        <v>318</v>
      </c>
      <c r="B54" s="211"/>
      <c r="C54" s="29">
        <v>165</v>
      </c>
      <c r="D54" s="52">
        <v>0</v>
      </c>
      <c r="E54" s="53">
        <v>0</v>
      </c>
      <c r="F54" s="54">
        <f t="shared" si="0"/>
        <v>0</v>
      </c>
      <c r="G54" s="52">
        <v>0</v>
      </c>
      <c r="H54" s="53">
        <v>0</v>
      </c>
      <c r="I54" s="54">
        <f t="shared" si="1"/>
        <v>0</v>
      </c>
    </row>
    <row r="55" spans="1:9" x14ac:dyDescent="0.2">
      <c r="A55" s="211" t="s">
        <v>30</v>
      </c>
      <c r="B55" s="211"/>
      <c r="C55" s="29">
        <v>166</v>
      </c>
      <c r="D55" s="52">
        <v>-8008</v>
      </c>
      <c r="E55" s="53">
        <v>-167878</v>
      </c>
      <c r="F55" s="54">
        <f t="shared" si="0"/>
        <v>-175886</v>
      </c>
      <c r="G55" s="52">
        <v>-341374</v>
      </c>
      <c r="H55" s="53">
        <v>-2952985</v>
      </c>
      <c r="I55" s="54">
        <f t="shared" si="1"/>
        <v>-3294359</v>
      </c>
    </row>
    <row r="56" spans="1:9" x14ac:dyDescent="0.2">
      <c r="A56" s="211" t="s">
        <v>69</v>
      </c>
      <c r="B56" s="211"/>
      <c r="C56" s="29">
        <v>167</v>
      </c>
      <c r="D56" s="52">
        <v>0</v>
      </c>
      <c r="E56" s="53">
        <v>-9383915</v>
      </c>
      <c r="F56" s="54">
        <f t="shared" si="0"/>
        <v>-9383915</v>
      </c>
      <c r="G56" s="52">
        <v>0</v>
      </c>
      <c r="H56" s="53">
        <v>-323634</v>
      </c>
      <c r="I56" s="54">
        <f t="shared" si="1"/>
        <v>-323634</v>
      </c>
    </row>
    <row r="57" spans="1:9" x14ac:dyDescent="0.2">
      <c r="A57" s="211" t="s">
        <v>234</v>
      </c>
      <c r="B57" s="211"/>
      <c r="C57" s="29">
        <v>168</v>
      </c>
      <c r="D57" s="52">
        <v>-365024</v>
      </c>
      <c r="E57" s="53">
        <v>-1361724</v>
      </c>
      <c r="F57" s="54">
        <f t="shared" si="0"/>
        <v>-1726748</v>
      </c>
      <c r="G57" s="52">
        <v>-484817</v>
      </c>
      <c r="H57" s="53">
        <v>-2289107</v>
      </c>
      <c r="I57" s="54">
        <f t="shared" si="1"/>
        <v>-2773924</v>
      </c>
    </row>
    <row r="58" spans="1:9" x14ac:dyDescent="0.2">
      <c r="A58" s="211" t="s">
        <v>235</v>
      </c>
      <c r="B58" s="211"/>
      <c r="C58" s="29">
        <v>169</v>
      </c>
      <c r="D58" s="52">
        <v>-26242</v>
      </c>
      <c r="E58" s="53">
        <v>-1081284</v>
      </c>
      <c r="F58" s="54">
        <f t="shared" si="0"/>
        <v>-1107526</v>
      </c>
      <c r="G58" s="52">
        <v>0</v>
      </c>
      <c r="H58" s="53">
        <v>-1228057</v>
      </c>
      <c r="I58" s="54">
        <f t="shared" si="1"/>
        <v>-1228057</v>
      </c>
    </row>
    <row r="59" spans="1:9" x14ac:dyDescent="0.2">
      <c r="A59" s="211" t="s">
        <v>236</v>
      </c>
      <c r="B59" s="211"/>
      <c r="C59" s="29">
        <v>170</v>
      </c>
      <c r="D59" s="52">
        <v>-27289717</v>
      </c>
      <c r="E59" s="53">
        <v>-16812892</v>
      </c>
      <c r="F59" s="54">
        <f t="shared" si="0"/>
        <v>-44102609</v>
      </c>
      <c r="G59" s="52">
        <v>0</v>
      </c>
      <c r="H59" s="53">
        <v>0</v>
      </c>
      <c r="I59" s="54">
        <f t="shared" si="1"/>
        <v>0</v>
      </c>
    </row>
    <row r="60" spans="1:9" x14ac:dyDescent="0.2">
      <c r="A60" s="211" t="s">
        <v>94</v>
      </c>
      <c r="B60" s="211"/>
      <c r="C60" s="29">
        <v>171</v>
      </c>
      <c r="D60" s="52">
        <v>-552700</v>
      </c>
      <c r="E60" s="53">
        <v>-67650212</v>
      </c>
      <c r="F60" s="54">
        <f t="shared" si="0"/>
        <v>-68202912</v>
      </c>
      <c r="G60" s="52">
        <v>-559412</v>
      </c>
      <c r="H60" s="53">
        <v>-9402003</v>
      </c>
      <c r="I60" s="54">
        <f t="shared" si="1"/>
        <v>-9961415</v>
      </c>
    </row>
    <row r="61" spans="1:9" ht="29.25" customHeight="1" x14ac:dyDescent="0.2">
      <c r="A61" s="209" t="s">
        <v>319</v>
      </c>
      <c r="B61" s="210"/>
      <c r="C61" s="32">
        <v>172</v>
      </c>
      <c r="D61" s="55">
        <f>D62+D63</f>
        <v>-380626</v>
      </c>
      <c r="E61" s="56">
        <f>E62+E63</f>
        <v>-11610909</v>
      </c>
      <c r="F61" s="54">
        <f t="shared" si="0"/>
        <v>-11991535</v>
      </c>
      <c r="G61" s="55">
        <f>G62+G63</f>
        <v>-304469</v>
      </c>
      <c r="H61" s="56">
        <f>H62+H63</f>
        <v>-12390071</v>
      </c>
      <c r="I61" s="54">
        <f t="shared" si="1"/>
        <v>-12694540</v>
      </c>
    </row>
    <row r="62" spans="1:9" x14ac:dyDescent="0.2">
      <c r="A62" s="211" t="s">
        <v>31</v>
      </c>
      <c r="B62" s="211"/>
      <c r="C62" s="29">
        <v>173</v>
      </c>
      <c r="D62" s="52">
        <v>0</v>
      </c>
      <c r="E62" s="53">
        <v>-149443</v>
      </c>
      <c r="F62" s="54">
        <f t="shared" si="0"/>
        <v>-149443</v>
      </c>
      <c r="G62" s="52">
        <v>0</v>
      </c>
      <c r="H62" s="53">
        <v>-280462</v>
      </c>
      <c r="I62" s="54">
        <f t="shared" si="1"/>
        <v>-280462</v>
      </c>
    </row>
    <row r="63" spans="1:9" x14ac:dyDescent="0.2">
      <c r="A63" s="211" t="s">
        <v>32</v>
      </c>
      <c r="B63" s="211"/>
      <c r="C63" s="29">
        <v>174</v>
      </c>
      <c r="D63" s="52">
        <v>-380626</v>
      </c>
      <c r="E63" s="53">
        <v>-11461466</v>
      </c>
      <c r="F63" s="54">
        <f t="shared" si="0"/>
        <v>-11842092</v>
      </c>
      <c r="G63" s="52">
        <v>-304469</v>
      </c>
      <c r="H63" s="53">
        <v>-12109609</v>
      </c>
      <c r="I63" s="54">
        <f t="shared" si="1"/>
        <v>-12414078</v>
      </c>
    </row>
    <row r="64" spans="1:9" x14ac:dyDescent="0.2">
      <c r="A64" s="212" t="s">
        <v>238</v>
      </c>
      <c r="B64" s="211"/>
      <c r="C64" s="29">
        <v>175</v>
      </c>
      <c r="D64" s="52">
        <v>0</v>
      </c>
      <c r="E64" s="53">
        <v>-402584</v>
      </c>
      <c r="F64" s="54">
        <f t="shared" si="0"/>
        <v>-402584</v>
      </c>
      <c r="G64" s="52">
        <v>-4068</v>
      </c>
      <c r="H64" s="53">
        <v>-561542</v>
      </c>
      <c r="I64" s="54">
        <f t="shared" si="1"/>
        <v>-565610</v>
      </c>
    </row>
    <row r="65" spans="1:9" ht="42" customHeight="1" x14ac:dyDescent="0.2">
      <c r="A65" s="209" t="s">
        <v>249</v>
      </c>
      <c r="B65" s="210"/>
      <c r="C65" s="32">
        <v>176</v>
      </c>
      <c r="D65" s="55">
        <f>D7+D13+D21+D22+D23+D24+D31+D38+D41+D53+D61+D64+D44</f>
        <v>12398552</v>
      </c>
      <c r="E65" s="56">
        <f>E7+E13+E21+E22+E23+E24+E31+E38+E41+E53+E61+E64+E44</f>
        <v>113858650</v>
      </c>
      <c r="F65" s="54">
        <f t="shared" si="0"/>
        <v>126257202</v>
      </c>
      <c r="G65" s="55">
        <f>G7+G13+G21+G22+G23+G24+G31+G38+G41+G53+G61+G64+G44</f>
        <v>16210303</v>
      </c>
      <c r="H65" s="56">
        <f>H7+H13+H21+H22+H23+H24+H31+H38+H41+H53+H61+H64+H44</f>
        <v>96388090</v>
      </c>
      <c r="I65" s="54">
        <f t="shared" si="1"/>
        <v>112598393</v>
      </c>
    </row>
    <row r="66" spans="1:9" x14ac:dyDescent="0.2">
      <c r="A66" s="209" t="s">
        <v>239</v>
      </c>
      <c r="B66" s="210"/>
      <c r="C66" s="32">
        <v>177</v>
      </c>
      <c r="D66" s="55">
        <f>D67+D68</f>
        <v>-2298294</v>
      </c>
      <c r="E66" s="56">
        <f>E67+E68</f>
        <v>-22466043</v>
      </c>
      <c r="F66" s="54">
        <f t="shared" si="0"/>
        <v>-24764337</v>
      </c>
      <c r="G66" s="55">
        <f>G67+G68</f>
        <v>-3185279</v>
      </c>
      <c r="H66" s="56">
        <f>H67+H68</f>
        <v>-16729771</v>
      </c>
      <c r="I66" s="54">
        <f t="shared" si="1"/>
        <v>-19915050</v>
      </c>
    </row>
    <row r="67" spans="1:9" x14ac:dyDescent="0.2">
      <c r="A67" s="211" t="s">
        <v>240</v>
      </c>
      <c r="B67" s="211"/>
      <c r="C67" s="29">
        <v>178</v>
      </c>
      <c r="D67" s="52">
        <v>-2298294</v>
      </c>
      <c r="E67" s="53">
        <v>-22493592</v>
      </c>
      <c r="F67" s="54">
        <f t="shared" si="0"/>
        <v>-24791886</v>
      </c>
      <c r="G67" s="52">
        <v>-3185279</v>
      </c>
      <c r="H67" s="53">
        <v>-16751274</v>
      </c>
      <c r="I67" s="54">
        <f t="shared" si="1"/>
        <v>-19936553</v>
      </c>
    </row>
    <row r="68" spans="1:9" x14ac:dyDescent="0.2">
      <c r="A68" s="211" t="s">
        <v>241</v>
      </c>
      <c r="B68" s="211"/>
      <c r="C68" s="29">
        <v>179</v>
      </c>
      <c r="D68" s="52">
        <v>0</v>
      </c>
      <c r="E68" s="53">
        <v>27549</v>
      </c>
      <c r="F68" s="54">
        <f t="shared" si="0"/>
        <v>27549</v>
      </c>
      <c r="G68" s="52">
        <v>0</v>
      </c>
      <c r="H68" s="53">
        <v>21503</v>
      </c>
      <c r="I68" s="54">
        <f t="shared" si="1"/>
        <v>21503</v>
      </c>
    </row>
    <row r="69" spans="1:9" ht="24" customHeight="1" x14ac:dyDescent="0.2">
      <c r="A69" s="209" t="s">
        <v>320</v>
      </c>
      <c r="B69" s="210"/>
      <c r="C69" s="32">
        <v>180</v>
      </c>
      <c r="D69" s="55">
        <f>D65+D66</f>
        <v>10100258</v>
      </c>
      <c r="E69" s="56">
        <f>E65+E66</f>
        <v>91392607</v>
      </c>
      <c r="F69" s="54">
        <f t="shared" si="0"/>
        <v>101492865</v>
      </c>
      <c r="G69" s="55">
        <f>G65+G66</f>
        <v>13025024</v>
      </c>
      <c r="H69" s="56">
        <f>H65+H66</f>
        <v>79658319</v>
      </c>
      <c r="I69" s="54">
        <f t="shared" si="1"/>
        <v>92683343</v>
      </c>
    </row>
    <row r="70" spans="1:9" x14ac:dyDescent="0.2">
      <c r="A70" s="205" t="s">
        <v>95</v>
      </c>
      <c r="B70" s="205"/>
      <c r="C70" s="29">
        <v>181</v>
      </c>
      <c r="D70" s="52">
        <v>10142518</v>
      </c>
      <c r="E70" s="53">
        <v>91404075</v>
      </c>
      <c r="F70" s="54">
        <f t="shared" si="0"/>
        <v>101546593</v>
      </c>
      <c r="G70" s="52">
        <v>13132559</v>
      </c>
      <c r="H70" s="53">
        <v>79577489</v>
      </c>
      <c r="I70" s="54">
        <f t="shared" si="1"/>
        <v>92710048</v>
      </c>
    </row>
    <row r="71" spans="1:9" x14ac:dyDescent="0.2">
      <c r="A71" s="205" t="s">
        <v>242</v>
      </c>
      <c r="B71" s="205"/>
      <c r="C71" s="29">
        <v>182</v>
      </c>
      <c r="D71" s="52">
        <v>-42260</v>
      </c>
      <c r="E71" s="53">
        <v>-11468</v>
      </c>
      <c r="F71" s="54">
        <f t="shared" si="0"/>
        <v>-53728</v>
      </c>
      <c r="G71" s="52">
        <v>-107535</v>
      </c>
      <c r="H71" s="53">
        <v>80830</v>
      </c>
      <c r="I71" s="54">
        <f t="shared" si="1"/>
        <v>-26705</v>
      </c>
    </row>
    <row r="72" spans="1:9" ht="30" customHeight="1" x14ac:dyDescent="0.2">
      <c r="A72" s="209" t="s">
        <v>243</v>
      </c>
      <c r="B72" s="209"/>
      <c r="C72" s="32">
        <v>183</v>
      </c>
      <c r="D72" s="55">
        <f>D7+D13+D21+D22+D23+D68</f>
        <v>314411408</v>
      </c>
      <c r="E72" s="56">
        <f>E7+E13+E21+E22+E23+E68</f>
        <v>725592528</v>
      </c>
      <c r="F72" s="54">
        <f t="shared" ref="F72:F86" si="2">D72+E72</f>
        <v>1040003936</v>
      </c>
      <c r="G72" s="55">
        <f>G7+G13+G21+G22+G23+G68</f>
        <v>229603752</v>
      </c>
      <c r="H72" s="56">
        <f>H7+H13+H21+H22+H23+H68</f>
        <v>655328633</v>
      </c>
      <c r="I72" s="54">
        <f t="shared" ref="I72:I86" si="3">G72+H72</f>
        <v>884932385</v>
      </c>
    </row>
    <row r="73" spans="1:9" ht="31.5" customHeight="1" x14ac:dyDescent="0.2">
      <c r="A73" s="209" t="s">
        <v>316</v>
      </c>
      <c r="B73" s="209"/>
      <c r="C73" s="32">
        <v>184</v>
      </c>
      <c r="D73" s="55">
        <f>D24+D31+D38+D41+D44+D53+D61+D64+D67</f>
        <v>-304311150</v>
      </c>
      <c r="E73" s="56">
        <f>E24+E31+E38+E41+E44+E53+E61+E64+E67</f>
        <v>-634199921</v>
      </c>
      <c r="F73" s="54">
        <f t="shared" si="2"/>
        <v>-938511071</v>
      </c>
      <c r="G73" s="55">
        <f>G24+G31+G38+G41+G44+G53+G61+G64+G67</f>
        <v>-216578728</v>
      </c>
      <c r="H73" s="56">
        <f>H24+H31+H38+H41+H44+H53+H61+H64+H67</f>
        <v>-575670314</v>
      </c>
      <c r="I73" s="54">
        <f t="shared" si="3"/>
        <v>-792249042</v>
      </c>
    </row>
    <row r="74" spans="1:9" x14ac:dyDescent="0.2">
      <c r="A74" s="209" t="s">
        <v>244</v>
      </c>
      <c r="B74" s="210"/>
      <c r="C74" s="32">
        <v>185</v>
      </c>
      <c r="D74" s="55">
        <f>D75+D76+D77+D78+D79+D80+D81+D82</f>
        <v>-5607524</v>
      </c>
      <c r="E74" s="56">
        <f>E75+E76+E77+E78+E79+E80+E81+E82</f>
        <v>30185236</v>
      </c>
      <c r="F74" s="54">
        <f t="shared" si="2"/>
        <v>24577712</v>
      </c>
      <c r="G74" s="55">
        <f>G75+G76+G77+G78+G79+G80+G81+G82</f>
        <v>47389972</v>
      </c>
      <c r="H74" s="56">
        <f>H75+H76+H77+H78+H79+H80+H81+H82</f>
        <v>69509113</v>
      </c>
      <c r="I74" s="54">
        <f t="shared" si="3"/>
        <v>116899085</v>
      </c>
    </row>
    <row r="75" spans="1:9" ht="27.75" customHeight="1" x14ac:dyDescent="0.2">
      <c r="A75" s="208" t="s">
        <v>321</v>
      </c>
      <c r="B75" s="208"/>
      <c r="C75" s="29">
        <v>186</v>
      </c>
      <c r="D75" s="57">
        <v>-732813</v>
      </c>
      <c r="E75" s="58">
        <v>-1377243</v>
      </c>
      <c r="F75" s="54">
        <f t="shared" si="2"/>
        <v>-2110056</v>
      </c>
      <c r="G75" s="57">
        <v>56067</v>
      </c>
      <c r="H75" s="58">
        <v>177980</v>
      </c>
      <c r="I75" s="54">
        <f t="shared" si="3"/>
        <v>234047</v>
      </c>
    </row>
    <row r="76" spans="1:9" ht="21.6" customHeight="1" x14ac:dyDescent="0.2">
      <c r="A76" s="208" t="s">
        <v>322</v>
      </c>
      <c r="B76" s="208"/>
      <c r="C76" s="29">
        <v>187</v>
      </c>
      <c r="D76" s="57">
        <v>-5944768</v>
      </c>
      <c r="E76" s="58">
        <v>36060049</v>
      </c>
      <c r="F76" s="54">
        <f t="shared" si="2"/>
        <v>30115281</v>
      </c>
      <c r="G76" s="57">
        <v>56778079</v>
      </c>
      <c r="H76" s="58">
        <v>84182326</v>
      </c>
      <c r="I76" s="54">
        <f t="shared" si="3"/>
        <v>140960405</v>
      </c>
    </row>
    <row r="77" spans="1:9" ht="28.15" customHeight="1" x14ac:dyDescent="0.2">
      <c r="A77" s="208" t="s">
        <v>323</v>
      </c>
      <c r="B77" s="208"/>
      <c r="C77" s="29">
        <v>188</v>
      </c>
      <c r="D77" s="57">
        <v>0</v>
      </c>
      <c r="E77" s="58">
        <v>0</v>
      </c>
      <c r="F77" s="54">
        <f t="shared" si="2"/>
        <v>0</v>
      </c>
      <c r="G77" s="57">
        <v>0</v>
      </c>
      <c r="H77" s="58">
        <v>0</v>
      </c>
      <c r="I77" s="54">
        <f t="shared" si="3"/>
        <v>0</v>
      </c>
    </row>
    <row r="78" spans="1:9" ht="25.15" customHeight="1" x14ac:dyDescent="0.2">
      <c r="A78" s="208" t="s">
        <v>324</v>
      </c>
      <c r="B78" s="208"/>
      <c r="C78" s="29">
        <v>189</v>
      </c>
      <c r="D78" s="57">
        <v>0</v>
      </c>
      <c r="E78" s="58">
        <v>0</v>
      </c>
      <c r="F78" s="54">
        <f t="shared" si="2"/>
        <v>0</v>
      </c>
      <c r="G78" s="57">
        <v>0</v>
      </c>
      <c r="H78" s="58">
        <v>0</v>
      </c>
      <c r="I78" s="54">
        <f t="shared" si="3"/>
        <v>0</v>
      </c>
    </row>
    <row r="79" spans="1:9" x14ac:dyDescent="0.2">
      <c r="A79" s="208" t="s">
        <v>96</v>
      </c>
      <c r="B79" s="208"/>
      <c r="C79" s="29">
        <v>190</v>
      </c>
      <c r="D79" s="57">
        <v>0</v>
      </c>
      <c r="E79" s="58">
        <v>0</v>
      </c>
      <c r="F79" s="54">
        <f t="shared" si="2"/>
        <v>0</v>
      </c>
      <c r="G79" s="57">
        <v>0</v>
      </c>
      <c r="H79" s="58">
        <v>0</v>
      </c>
      <c r="I79" s="54">
        <f t="shared" si="3"/>
        <v>0</v>
      </c>
    </row>
    <row r="80" spans="1:9" ht="21" customHeight="1" x14ac:dyDescent="0.2">
      <c r="A80" s="208" t="s">
        <v>97</v>
      </c>
      <c r="B80" s="208"/>
      <c r="C80" s="29">
        <v>191</v>
      </c>
      <c r="D80" s="57">
        <v>0</v>
      </c>
      <c r="E80" s="58">
        <v>0</v>
      </c>
      <c r="F80" s="54">
        <f t="shared" si="2"/>
        <v>0</v>
      </c>
      <c r="G80" s="57">
        <v>0</v>
      </c>
      <c r="H80" s="58">
        <v>0</v>
      </c>
      <c r="I80" s="54">
        <f t="shared" si="3"/>
        <v>0</v>
      </c>
    </row>
    <row r="81" spans="1:9" ht="16.149999999999999" customHeight="1" x14ac:dyDescent="0.2">
      <c r="A81" s="208" t="s">
        <v>98</v>
      </c>
      <c r="B81" s="208"/>
      <c r="C81" s="29">
        <v>192</v>
      </c>
      <c r="D81" s="57">
        <v>0</v>
      </c>
      <c r="E81" s="58">
        <v>0</v>
      </c>
      <c r="F81" s="54">
        <f t="shared" si="2"/>
        <v>0</v>
      </c>
      <c r="G81" s="57">
        <v>0</v>
      </c>
      <c r="H81" s="58">
        <v>0</v>
      </c>
      <c r="I81" s="54">
        <f t="shared" si="3"/>
        <v>0</v>
      </c>
    </row>
    <row r="82" spans="1:9" x14ac:dyDescent="0.2">
      <c r="A82" s="208" t="s">
        <v>99</v>
      </c>
      <c r="B82" s="208"/>
      <c r="C82" s="29">
        <v>193</v>
      </c>
      <c r="D82" s="57">
        <v>1070057</v>
      </c>
      <c r="E82" s="58">
        <v>-4497570</v>
      </c>
      <c r="F82" s="54">
        <f t="shared" si="2"/>
        <v>-3427513</v>
      </c>
      <c r="G82" s="57">
        <v>-9444174</v>
      </c>
      <c r="H82" s="58">
        <v>-14851193</v>
      </c>
      <c r="I82" s="54">
        <f t="shared" si="3"/>
        <v>-24295367</v>
      </c>
    </row>
    <row r="83" spans="1:9" x14ac:dyDescent="0.2">
      <c r="A83" s="209" t="s">
        <v>245</v>
      </c>
      <c r="B83" s="210"/>
      <c r="C83" s="32">
        <v>194</v>
      </c>
      <c r="D83" s="55">
        <f>D69+D74</f>
        <v>4492734</v>
      </c>
      <c r="E83" s="56">
        <f>E69+E74</f>
        <v>121577843</v>
      </c>
      <c r="F83" s="54">
        <f t="shared" si="2"/>
        <v>126070577</v>
      </c>
      <c r="G83" s="55">
        <f>G69+G74</f>
        <v>60414996</v>
      </c>
      <c r="H83" s="56">
        <f>H69+H74</f>
        <v>149167432</v>
      </c>
      <c r="I83" s="54">
        <f t="shared" si="3"/>
        <v>209582428</v>
      </c>
    </row>
    <row r="84" spans="1:9" x14ac:dyDescent="0.2">
      <c r="A84" s="205" t="s">
        <v>246</v>
      </c>
      <c r="B84" s="205"/>
      <c r="C84" s="29">
        <v>195</v>
      </c>
      <c r="D84" s="52">
        <v>4544383</v>
      </c>
      <c r="E84" s="53">
        <v>121642391</v>
      </c>
      <c r="F84" s="54">
        <f t="shared" si="2"/>
        <v>126186774</v>
      </c>
      <c r="G84" s="52">
        <v>60521560</v>
      </c>
      <c r="H84" s="53">
        <v>149067534</v>
      </c>
      <c r="I84" s="54">
        <f t="shared" si="3"/>
        <v>209589094</v>
      </c>
    </row>
    <row r="85" spans="1:9" x14ac:dyDescent="0.2">
      <c r="A85" s="205" t="s">
        <v>247</v>
      </c>
      <c r="B85" s="205"/>
      <c r="C85" s="29">
        <v>196</v>
      </c>
      <c r="D85" s="52">
        <v>-51649</v>
      </c>
      <c r="E85" s="53">
        <v>-64548</v>
      </c>
      <c r="F85" s="54">
        <f t="shared" si="2"/>
        <v>-116197</v>
      </c>
      <c r="G85" s="52">
        <v>-106564</v>
      </c>
      <c r="H85" s="53">
        <v>99898</v>
      </c>
      <c r="I85" s="54">
        <f t="shared" si="3"/>
        <v>-6666</v>
      </c>
    </row>
    <row r="86" spans="1:9" x14ac:dyDescent="0.2">
      <c r="A86" s="206" t="s">
        <v>110</v>
      </c>
      <c r="B86" s="207"/>
      <c r="C86" s="30">
        <v>197</v>
      </c>
      <c r="D86" s="59">
        <v>0</v>
      </c>
      <c r="E86" s="60">
        <v>0</v>
      </c>
      <c r="F86" s="61">
        <f t="shared" si="2"/>
        <v>0</v>
      </c>
      <c r="G86" s="59">
        <v>0</v>
      </c>
      <c r="H86" s="60">
        <v>0</v>
      </c>
      <c r="I86" s="61">
        <f t="shared" si="3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zoomScaleNormal="100" zoomScaleSheetLayoutView="100" workbookViewId="0">
      <selection activeCell="A10" sqref="A10:B10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3.7109375" style="3" bestFit="1" customWidth="1"/>
    <col min="12" max="16384" width="8.85546875" style="3"/>
  </cols>
  <sheetData>
    <row r="1" spans="1:9" ht="15.75" x14ac:dyDescent="0.2">
      <c r="A1" s="217" t="s">
        <v>349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414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2">
      <c r="A3" s="219" t="s">
        <v>35</v>
      </c>
      <c r="B3" s="220"/>
      <c r="C3" s="220"/>
      <c r="D3" s="220"/>
      <c r="E3" s="220"/>
      <c r="F3" s="220"/>
      <c r="G3" s="220"/>
      <c r="H3" s="220"/>
      <c r="I3" s="220"/>
    </row>
    <row r="4" spans="1:9" ht="33.75" customHeight="1" x14ac:dyDescent="0.2">
      <c r="A4" s="203" t="s">
        <v>0</v>
      </c>
      <c r="B4" s="204"/>
      <c r="C4" s="203" t="s">
        <v>77</v>
      </c>
      <c r="D4" s="188" t="s">
        <v>4</v>
      </c>
      <c r="E4" s="189"/>
      <c r="F4" s="189"/>
      <c r="G4" s="188" t="s">
        <v>285</v>
      </c>
      <c r="H4" s="189"/>
      <c r="I4" s="189"/>
    </row>
    <row r="5" spans="1:9" ht="24" customHeight="1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93" t="s">
        <v>205</v>
      </c>
      <c r="B7" s="191"/>
      <c r="C7" s="26">
        <v>118</v>
      </c>
      <c r="D7" s="40">
        <f>D8+D9+D10+D11+D12</f>
        <v>277412639</v>
      </c>
      <c r="E7" s="40">
        <f>E8+E9+E10+E11+E12</f>
        <v>528707544</v>
      </c>
      <c r="F7" s="40">
        <f>D7+E7</f>
        <v>806120183</v>
      </c>
      <c r="G7" s="40">
        <f>G8+G9+G10+G11+G12</f>
        <v>190905736</v>
      </c>
      <c r="H7" s="40">
        <f>H8+H9+H10+H11+H12</f>
        <v>539534311</v>
      </c>
      <c r="I7" s="40">
        <f>G7+H7</f>
        <v>730440047</v>
      </c>
    </row>
    <row r="8" spans="1:9" x14ac:dyDescent="0.2">
      <c r="A8" s="192" t="s">
        <v>67</v>
      </c>
      <c r="B8" s="192"/>
      <c r="C8" s="27">
        <v>119</v>
      </c>
      <c r="D8" s="41">
        <v>277489423</v>
      </c>
      <c r="E8" s="41">
        <v>817429653</v>
      </c>
      <c r="F8" s="40">
        <f t="shared" ref="F8:F71" si="0">D8+E8</f>
        <v>1094919076</v>
      </c>
      <c r="G8" s="41">
        <v>191105763</v>
      </c>
      <c r="H8" s="41">
        <v>842889152</v>
      </c>
      <c r="I8" s="40">
        <f t="shared" ref="I8:I71" si="1">G8+H8</f>
        <v>1033994915</v>
      </c>
    </row>
    <row r="9" spans="1:9" ht="19.5" customHeight="1" x14ac:dyDescent="0.2">
      <c r="A9" s="192" t="s">
        <v>206</v>
      </c>
      <c r="B9" s="192"/>
      <c r="C9" s="27">
        <v>120</v>
      </c>
      <c r="D9" s="41">
        <v>0</v>
      </c>
      <c r="E9" s="41">
        <v>9746876</v>
      </c>
      <c r="F9" s="40">
        <f t="shared" si="0"/>
        <v>9746876</v>
      </c>
      <c r="G9" s="41">
        <v>0</v>
      </c>
      <c r="H9" s="41">
        <v>-2845572</v>
      </c>
      <c r="I9" s="40">
        <f t="shared" si="1"/>
        <v>-2845572</v>
      </c>
    </row>
    <row r="10" spans="1:9" x14ac:dyDescent="0.2">
      <c r="A10" s="192" t="s">
        <v>207</v>
      </c>
      <c r="B10" s="192"/>
      <c r="C10" s="27">
        <v>121</v>
      </c>
      <c r="D10" s="41">
        <v>-139281</v>
      </c>
      <c r="E10" s="41">
        <v>-110526700</v>
      </c>
      <c r="F10" s="40">
        <f t="shared" si="0"/>
        <v>-110665981</v>
      </c>
      <c r="G10" s="41">
        <v>-47616</v>
      </c>
      <c r="H10" s="41">
        <v>-122884799</v>
      </c>
      <c r="I10" s="40">
        <f t="shared" si="1"/>
        <v>-122932415</v>
      </c>
    </row>
    <row r="11" spans="1:9" ht="22.5" customHeight="1" x14ac:dyDescent="0.2">
      <c r="A11" s="192" t="s">
        <v>208</v>
      </c>
      <c r="B11" s="192"/>
      <c r="C11" s="27">
        <v>122</v>
      </c>
      <c r="D11" s="41">
        <v>56586</v>
      </c>
      <c r="E11" s="41">
        <v>-245556361</v>
      </c>
      <c r="F11" s="40">
        <f t="shared" si="0"/>
        <v>-245499775</v>
      </c>
      <c r="G11" s="41">
        <v>-149275</v>
      </c>
      <c r="H11" s="41">
        <v>-239771876</v>
      </c>
      <c r="I11" s="40">
        <f t="shared" si="1"/>
        <v>-239921151</v>
      </c>
    </row>
    <row r="12" spans="1:9" ht="21.75" customHeight="1" x14ac:dyDescent="0.2">
      <c r="A12" s="192" t="s">
        <v>209</v>
      </c>
      <c r="B12" s="192"/>
      <c r="C12" s="27">
        <v>123</v>
      </c>
      <c r="D12" s="41">
        <v>5911</v>
      </c>
      <c r="E12" s="41">
        <v>57614076</v>
      </c>
      <c r="F12" s="40">
        <f t="shared" si="0"/>
        <v>57619987</v>
      </c>
      <c r="G12" s="41">
        <v>-3136</v>
      </c>
      <c r="H12" s="41">
        <v>62147406</v>
      </c>
      <c r="I12" s="40">
        <f t="shared" si="1"/>
        <v>62144270</v>
      </c>
    </row>
    <row r="13" spans="1:9" x14ac:dyDescent="0.2">
      <c r="A13" s="193" t="s">
        <v>210</v>
      </c>
      <c r="B13" s="191"/>
      <c r="C13" s="26">
        <v>124</v>
      </c>
      <c r="D13" s="40">
        <f>D14+D15+D16+D17+D18+D19+D20</f>
        <v>36437504</v>
      </c>
      <c r="E13" s="40">
        <f>E14+E15+E16+E17+E18+E19+E20</f>
        <v>149923653</v>
      </c>
      <c r="F13" s="40">
        <f t="shared" si="0"/>
        <v>186361157</v>
      </c>
      <c r="G13" s="40">
        <f>G14+G15+G16+G17+G18+G19+G20</f>
        <v>38105749</v>
      </c>
      <c r="H13" s="40">
        <f>H14+H15+H16+H17+H18+H19+H20</f>
        <v>71665766</v>
      </c>
      <c r="I13" s="40">
        <f t="shared" si="1"/>
        <v>109771515</v>
      </c>
    </row>
    <row r="14" spans="1:9" ht="24" customHeight="1" x14ac:dyDescent="0.2">
      <c r="A14" s="192" t="s">
        <v>211</v>
      </c>
      <c r="B14" s="192"/>
      <c r="C14" s="27">
        <v>125</v>
      </c>
      <c r="D14" s="41">
        <v>0</v>
      </c>
      <c r="E14" s="41">
        <v>2885908</v>
      </c>
      <c r="F14" s="40">
        <f t="shared" si="0"/>
        <v>2885908</v>
      </c>
      <c r="G14" s="41">
        <v>0</v>
      </c>
      <c r="H14" s="41">
        <v>3191410</v>
      </c>
      <c r="I14" s="40">
        <f t="shared" si="1"/>
        <v>3191410</v>
      </c>
    </row>
    <row r="15" spans="1:9" ht="24.75" customHeight="1" x14ac:dyDescent="0.2">
      <c r="A15" s="192" t="s">
        <v>212</v>
      </c>
      <c r="B15" s="192"/>
      <c r="C15" s="27">
        <v>126</v>
      </c>
      <c r="D15" s="41">
        <v>48466</v>
      </c>
      <c r="E15" s="41">
        <v>93227428</v>
      </c>
      <c r="F15" s="40">
        <f t="shared" si="0"/>
        <v>93275894</v>
      </c>
      <c r="G15" s="41">
        <v>15929</v>
      </c>
      <c r="H15" s="41">
        <v>24901168</v>
      </c>
      <c r="I15" s="40">
        <f t="shared" si="1"/>
        <v>24917097</v>
      </c>
    </row>
    <row r="16" spans="1:9" x14ac:dyDescent="0.2">
      <c r="A16" s="192" t="s">
        <v>92</v>
      </c>
      <c r="B16" s="192"/>
      <c r="C16" s="27">
        <v>127</v>
      </c>
      <c r="D16" s="41">
        <v>30081965</v>
      </c>
      <c r="E16" s="41">
        <v>27291023</v>
      </c>
      <c r="F16" s="40">
        <f t="shared" si="0"/>
        <v>57372988</v>
      </c>
      <c r="G16" s="41">
        <v>30118023</v>
      </c>
      <c r="H16" s="41">
        <v>26458745</v>
      </c>
      <c r="I16" s="40">
        <f t="shared" si="1"/>
        <v>56576768</v>
      </c>
    </row>
    <row r="17" spans="1:9" x14ac:dyDescent="0.2">
      <c r="A17" s="192" t="s">
        <v>213</v>
      </c>
      <c r="B17" s="192"/>
      <c r="C17" s="27">
        <v>128</v>
      </c>
      <c r="D17" s="41">
        <v>1224507</v>
      </c>
      <c r="E17" s="41">
        <v>11517085</v>
      </c>
      <c r="F17" s="40">
        <f t="shared" si="0"/>
        <v>12741592</v>
      </c>
      <c r="G17" s="41">
        <v>323333</v>
      </c>
      <c r="H17" s="41">
        <v>3028539</v>
      </c>
      <c r="I17" s="40">
        <f t="shared" si="1"/>
        <v>3351872</v>
      </c>
    </row>
    <row r="18" spans="1:9" x14ac:dyDescent="0.2">
      <c r="A18" s="192" t="s">
        <v>214</v>
      </c>
      <c r="B18" s="192"/>
      <c r="C18" s="27">
        <v>129</v>
      </c>
      <c r="D18" s="41">
        <v>4647183</v>
      </c>
      <c r="E18" s="41">
        <v>12920556</v>
      </c>
      <c r="F18" s="40">
        <f t="shared" si="0"/>
        <v>17567739</v>
      </c>
      <c r="G18" s="41">
        <v>4872371</v>
      </c>
      <c r="H18" s="41">
        <v>10169771</v>
      </c>
      <c r="I18" s="40">
        <f t="shared" si="1"/>
        <v>15042142</v>
      </c>
    </row>
    <row r="19" spans="1:9" x14ac:dyDescent="0.2">
      <c r="A19" s="192" t="s">
        <v>6</v>
      </c>
      <c r="B19" s="192"/>
      <c r="C19" s="27">
        <v>130</v>
      </c>
      <c r="D19" s="41">
        <v>0</v>
      </c>
      <c r="E19" s="41">
        <v>0</v>
      </c>
      <c r="F19" s="40">
        <f t="shared" si="0"/>
        <v>0</v>
      </c>
      <c r="G19" s="41">
        <v>2663633</v>
      </c>
      <c r="H19" s="41">
        <v>3613672</v>
      </c>
      <c r="I19" s="40">
        <f t="shared" si="1"/>
        <v>6277305</v>
      </c>
    </row>
    <row r="20" spans="1:9" x14ac:dyDescent="0.2">
      <c r="A20" s="192" t="s">
        <v>7</v>
      </c>
      <c r="B20" s="192"/>
      <c r="C20" s="27">
        <v>131</v>
      </c>
      <c r="D20" s="41">
        <v>435383</v>
      </c>
      <c r="E20" s="41">
        <v>2081653</v>
      </c>
      <c r="F20" s="40">
        <f t="shared" si="0"/>
        <v>2517036</v>
      </c>
      <c r="G20" s="41">
        <v>112460</v>
      </c>
      <c r="H20" s="41">
        <v>302461</v>
      </c>
      <c r="I20" s="40">
        <f t="shared" si="1"/>
        <v>414921</v>
      </c>
    </row>
    <row r="21" spans="1:9" x14ac:dyDescent="0.2">
      <c r="A21" s="231" t="s">
        <v>8</v>
      </c>
      <c r="B21" s="192"/>
      <c r="C21" s="27">
        <v>132</v>
      </c>
      <c r="D21" s="41">
        <v>392806</v>
      </c>
      <c r="E21" s="41">
        <v>11700657</v>
      </c>
      <c r="F21" s="40">
        <f t="shared" si="0"/>
        <v>12093463</v>
      </c>
      <c r="G21" s="41">
        <v>532043</v>
      </c>
      <c r="H21" s="41">
        <v>9027182</v>
      </c>
      <c r="I21" s="40">
        <f t="shared" si="1"/>
        <v>9559225</v>
      </c>
    </row>
    <row r="22" spans="1:9" ht="24.75" customHeight="1" x14ac:dyDescent="0.2">
      <c r="A22" s="231" t="s">
        <v>9</v>
      </c>
      <c r="B22" s="192"/>
      <c r="C22" s="27">
        <v>133</v>
      </c>
      <c r="D22" s="41">
        <v>41209</v>
      </c>
      <c r="E22" s="41">
        <v>7375681</v>
      </c>
      <c r="F22" s="40">
        <f t="shared" si="0"/>
        <v>7416890</v>
      </c>
      <c r="G22" s="41">
        <v>44254</v>
      </c>
      <c r="H22" s="41">
        <v>8041341</v>
      </c>
      <c r="I22" s="40">
        <f t="shared" si="1"/>
        <v>8085595</v>
      </c>
    </row>
    <row r="23" spans="1:9" x14ac:dyDescent="0.2">
      <c r="A23" s="231" t="s">
        <v>10</v>
      </c>
      <c r="B23" s="192"/>
      <c r="C23" s="27">
        <v>134</v>
      </c>
      <c r="D23" s="41">
        <v>127250</v>
      </c>
      <c r="E23" s="41">
        <v>27857444</v>
      </c>
      <c r="F23" s="40">
        <f t="shared" si="0"/>
        <v>27984694</v>
      </c>
      <c r="G23" s="41">
        <v>15970</v>
      </c>
      <c r="H23" s="41">
        <v>27038530</v>
      </c>
      <c r="I23" s="40">
        <f t="shared" si="1"/>
        <v>27054500</v>
      </c>
    </row>
    <row r="24" spans="1:9" ht="21" customHeight="1" x14ac:dyDescent="0.2">
      <c r="A24" s="193" t="s">
        <v>215</v>
      </c>
      <c r="B24" s="191"/>
      <c r="C24" s="26">
        <v>135</v>
      </c>
      <c r="D24" s="40">
        <f>D25+D28</f>
        <v>-126871320</v>
      </c>
      <c r="E24" s="40">
        <f>E25+E28</f>
        <v>-277451999</v>
      </c>
      <c r="F24" s="40">
        <f t="shared" si="0"/>
        <v>-404323319</v>
      </c>
      <c r="G24" s="40">
        <f>G25+G28</f>
        <v>-108601496</v>
      </c>
      <c r="H24" s="40">
        <f>H25+H28</f>
        <v>-290563664</v>
      </c>
      <c r="I24" s="40">
        <f t="shared" si="1"/>
        <v>-399165160</v>
      </c>
    </row>
    <row r="25" spans="1:9" x14ac:dyDescent="0.2">
      <c r="A25" s="191" t="s">
        <v>216</v>
      </c>
      <c r="B25" s="191"/>
      <c r="C25" s="26">
        <v>136</v>
      </c>
      <c r="D25" s="40">
        <f>D26+D27</f>
        <v>-114335077</v>
      </c>
      <c r="E25" s="40">
        <f>E26+E27</f>
        <v>-326688841</v>
      </c>
      <c r="F25" s="40">
        <f t="shared" si="0"/>
        <v>-441023918</v>
      </c>
      <c r="G25" s="40">
        <f>G26+G27</f>
        <v>-120871383</v>
      </c>
      <c r="H25" s="40">
        <f>H26+H27</f>
        <v>-301725700</v>
      </c>
      <c r="I25" s="40">
        <f t="shared" si="1"/>
        <v>-422597083</v>
      </c>
    </row>
    <row r="26" spans="1:9" x14ac:dyDescent="0.2">
      <c r="A26" s="192" t="s">
        <v>217</v>
      </c>
      <c r="B26" s="192"/>
      <c r="C26" s="27">
        <v>137</v>
      </c>
      <c r="D26" s="41">
        <v>-114335077</v>
      </c>
      <c r="E26" s="41">
        <v>-342594397</v>
      </c>
      <c r="F26" s="40">
        <f t="shared" si="0"/>
        <v>-456929474</v>
      </c>
      <c r="G26" s="41">
        <v>-120871383</v>
      </c>
      <c r="H26" s="41">
        <v>-345416588</v>
      </c>
      <c r="I26" s="40">
        <f t="shared" si="1"/>
        <v>-466287971</v>
      </c>
    </row>
    <row r="27" spans="1:9" x14ac:dyDescent="0.2">
      <c r="A27" s="192" t="s">
        <v>218</v>
      </c>
      <c r="B27" s="192"/>
      <c r="C27" s="27">
        <v>138</v>
      </c>
      <c r="D27" s="41">
        <v>0</v>
      </c>
      <c r="E27" s="41">
        <v>15905556</v>
      </c>
      <c r="F27" s="40">
        <f t="shared" si="0"/>
        <v>15905556</v>
      </c>
      <c r="G27" s="41">
        <v>0</v>
      </c>
      <c r="H27" s="41">
        <v>43690888</v>
      </c>
      <c r="I27" s="40">
        <f t="shared" si="1"/>
        <v>43690888</v>
      </c>
    </row>
    <row r="28" spans="1:9" x14ac:dyDescent="0.2">
      <c r="A28" s="191" t="s">
        <v>219</v>
      </c>
      <c r="B28" s="191"/>
      <c r="C28" s="26">
        <v>139</v>
      </c>
      <c r="D28" s="40">
        <f>D29+D30</f>
        <v>-12536243</v>
      </c>
      <c r="E28" s="40">
        <f>E29+E30</f>
        <v>49236842</v>
      </c>
      <c r="F28" s="40">
        <f t="shared" si="0"/>
        <v>36700599</v>
      </c>
      <c r="G28" s="40">
        <f>G29+G30</f>
        <v>12269887</v>
      </c>
      <c r="H28" s="40">
        <f>H29+H30</f>
        <v>11162036</v>
      </c>
      <c r="I28" s="40">
        <f t="shared" si="1"/>
        <v>23431923</v>
      </c>
    </row>
    <row r="29" spans="1:9" x14ac:dyDescent="0.2">
      <c r="A29" s="192" t="s">
        <v>11</v>
      </c>
      <c r="B29" s="192"/>
      <c r="C29" s="27">
        <v>140</v>
      </c>
      <c r="D29" s="41">
        <v>-12536243</v>
      </c>
      <c r="E29" s="41">
        <v>43408595</v>
      </c>
      <c r="F29" s="40">
        <f t="shared" si="0"/>
        <v>30872352</v>
      </c>
      <c r="G29" s="41">
        <v>12269887</v>
      </c>
      <c r="H29" s="41">
        <v>23393532</v>
      </c>
      <c r="I29" s="40">
        <f t="shared" si="1"/>
        <v>35663419</v>
      </c>
    </row>
    <row r="30" spans="1:9" x14ac:dyDescent="0.2">
      <c r="A30" s="192" t="s">
        <v>12</v>
      </c>
      <c r="B30" s="192"/>
      <c r="C30" s="27">
        <v>141</v>
      </c>
      <c r="D30" s="41">
        <v>0</v>
      </c>
      <c r="E30" s="41">
        <v>5828247</v>
      </c>
      <c r="F30" s="40">
        <f t="shared" si="0"/>
        <v>5828247</v>
      </c>
      <c r="G30" s="41">
        <v>0</v>
      </c>
      <c r="H30" s="41">
        <v>-12231496</v>
      </c>
      <c r="I30" s="40">
        <f t="shared" si="1"/>
        <v>-12231496</v>
      </c>
    </row>
    <row r="31" spans="1:9" ht="31.5" customHeight="1" x14ac:dyDescent="0.2">
      <c r="A31" s="193" t="s">
        <v>248</v>
      </c>
      <c r="B31" s="191"/>
      <c r="C31" s="26">
        <v>142</v>
      </c>
      <c r="D31" s="40">
        <f>D32+D35</f>
        <v>-23211452</v>
      </c>
      <c r="E31" s="40">
        <f>E32+E35</f>
        <v>5762983</v>
      </c>
      <c r="F31" s="40">
        <f t="shared" si="0"/>
        <v>-17448469</v>
      </c>
      <c r="G31" s="40">
        <f>G32+G35</f>
        <v>-76794115</v>
      </c>
      <c r="H31" s="40">
        <f>H32+H35</f>
        <v>5578334</v>
      </c>
      <c r="I31" s="40">
        <f t="shared" si="1"/>
        <v>-71215781</v>
      </c>
    </row>
    <row r="32" spans="1:9" x14ac:dyDescent="0.2">
      <c r="A32" s="191" t="s">
        <v>220</v>
      </c>
      <c r="B32" s="191"/>
      <c r="C32" s="26">
        <v>143</v>
      </c>
      <c r="D32" s="40">
        <f>D33+D34</f>
        <v>-23211452</v>
      </c>
      <c r="E32" s="40">
        <f>E33+E34</f>
        <v>5099673</v>
      </c>
      <c r="F32" s="40">
        <f t="shared" si="0"/>
        <v>-18111779</v>
      </c>
      <c r="G32" s="40">
        <f>G33+G34</f>
        <v>-76794115</v>
      </c>
      <c r="H32" s="40">
        <f>H33+H34</f>
        <v>3018736</v>
      </c>
      <c r="I32" s="40">
        <f t="shared" si="1"/>
        <v>-73775379</v>
      </c>
    </row>
    <row r="33" spans="1:9" x14ac:dyDescent="0.2">
      <c r="A33" s="192" t="s">
        <v>221</v>
      </c>
      <c r="B33" s="192"/>
      <c r="C33" s="27">
        <v>144</v>
      </c>
      <c r="D33" s="41">
        <v>-23211452</v>
      </c>
      <c r="E33" s="41">
        <v>5220651</v>
      </c>
      <c r="F33" s="40">
        <f t="shared" si="0"/>
        <v>-17990801</v>
      </c>
      <c r="G33" s="41">
        <v>-76791459</v>
      </c>
      <c r="H33" s="41">
        <v>3018736</v>
      </c>
      <c r="I33" s="40">
        <f t="shared" si="1"/>
        <v>-73772723</v>
      </c>
    </row>
    <row r="34" spans="1:9" x14ac:dyDescent="0.2">
      <c r="A34" s="192" t="s">
        <v>222</v>
      </c>
      <c r="B34" s="192"/>
      <c r="C34" s="27">
        <v>145</v>
      </c>
      <c r="D34" s="41">
        <v>0</v>
      </c>
      <c r="E34" s="41">
        <v>-120978</v>
      </c>
      <c r="F34" s="40">
        <f t="shared" si="0"/>
        <v>-120978</v>
      </c>
      <c r="G34" s="41">
        <v>-2656</v>
      </c>
      <c r="H34" s="41">
        <v>0</v>
      </c>
      <c r="I34" s="40">
        <f t="shared" si="1"/>
        <v>-2656</v>
      </c>
    </row>
    <row r="35" spans="1:9" ht="31.5" customHeight="1" x14ac:dyDescent="0.2">
      <c r="A35" s="191" t="s">
        <v>223</v>
      </c>
      <c r="B35" s="191"/>
      <c r="C35" s="26">
        <v>146</v>
      </c>
      <c r="D35" s="40">
        <f>D36+D37</f>
        <v>0</v>
      </c>
      <c r="E35" s="40">
        <f>E36+E37</f>
        <v>663310</v>
      </c>
      <c r="F35" s="40">
        <f t="shared" si="0"/>
        <v>663310</v>
      </c>
      <c r="G35" s="40">
        <f>G36+G37</f>
        <v>0</v>
      </c>
      <c r="H35" s="40">
        <f>H36+H37</f>
        <v>2559598</v>
      </c>
      <c r="I35" s="40">
        <f t="shared" si="1"/>
        <v>2559598</v>
      </c>
    </row>
    <row r="36" spans="1:9" x14ac:dyDescent="0.2">
      <c r="A36" s="192" t="s">
        <v>224</v>
      </c>
      <c r="B36" s="192"/>
      <c r="C36" s="27">
        <v>147</v>
      </c>
      <c r="D36" s="41">
        <v>0</v>
      </c>
      <c r="E36" s="41">
        <v>663310</v>
      </c>
      <c r="F36" s="40">
        <f t="shared" si="0"/>
        <v>663310</v>
      </c>
      <c r="G36" s="41">
        <v>0</v>
      </c>
      <c r="H36" s="41">
        <v>2559598</v>
      </c>
      <c r="I36" s="40">
        <f t="shared" si="1"/>
        <v>2559598</v>
      </c>
    </row>
    <row r="37" spans="1:9" x14ac:dyDescent="0.2">
      <c r="A37" s="192" t="s">
        <v>225</v>
      </c>
      <c r="B37" s="192"/>
      <c r="C37" s="27">
        <v>148</v>
      </c>
      <c r="D37" s="41">
        <v>0</v>
      </c>
      <c r="E37" s="41">
        <v>0</v>
      </c>
      <c r="F37" s="40">
        <f t="shared" si="0"/>
        <v>0</v>
      </c>
      <c r="G37" s="41">
        <v>0</v>
      </c>
      <c r="H37" s="41">
        <v>0</v>
      </c>
      <c r="I37" s="40">
        <f t="shared" si="1"/>
        <v>0</v>
      </c>
    </row>
    <row r="38" spans="1:9" ht="45.75" customHeight="1" x14ac:dyDescent="0.2">
      <c r="A38" s="193" t="s">
        <v>325</v>
      </c>
      <c r="B38" s="191"/>
      <c r="C38" s="26">
        <v>149</v>
      </c>
      <c r="D38" s="40">
        <f>D39+D40</f>
        <v>-90865180</v>
      </c>
      <c r="E38" s="40">
        <f>E39+E40</f>
        <v>0</v>
      </c>
      <c r="F38" s="40">
        <f t="shared" si="0"/>
        <v>-90865180</v>
      </c>
      <c r="G38" s="40">
        <f>G39+G40</f>
        <v>2051426</v>
      </c>
      <c r="H38" s="40">
        <f>H39+H40</f>
        <v>0</v>
      </c>
      <c r="I38" s="40">
        <f t="shared" si="1"/>
        <v>2051426</v>
      </c>
    </row>
    <row r="39" spans="1:9" x14ac:dyDescent="0.2">
      <c r="A39" s="192" t="s">
        <v>226</v>
      </c>
      <c r="B39" s="192"/>
      <c r="C39" s="27">
        <v>150</v>
      </c>
      <c r="D39" s="41">
        <v>-90865180</v>
      </c>
      <c r="E39" s="41">
        <v>0</v>
      </c>
      <c r="F39" s="40">
        <f t="shared" si="0"/>
        <v>-90865180</v>
      </c>
      <c r="G39" s="41">
        <v>2051426</v>
      </c>
      <c r="H39" s="41">
        <v>0</v>
      </c>
      <c r="I39" s="40">
        <f t="shared" si="1"/>
        <v>2051426</v>
      </c>
    </row>
    <row r="40" spans="1:9" x14ac:dyDescent="0.2">
      <c r="A40" s="192" t="s">
        <v>227</v>
      </c>
      <c r="B40" s="192"/>
      <c r="C40" s="27">
        <v>151</v>
      </c>
      <c r="D40" s="41">
        <v>0</v>
      </c>
      <c r="E40" s="41">
        <v>0</v>
      </c>
      <c r="F40" s="40">
        <f t="shared" si="0"/>
        <v>0</v>
      </c>
      <c r="G40" s="41">
        <v>0</v>
      </c>
      <c r="H40" s="41">
        <v>0</v>
      </c>
      <c r="I40" s="40">
        <f t="shared" si="1"/>
        <v>0</v>
      </c>
    </row>
    <row r="41" spans="1:9" ht="22.9" customHeight="1" x14ac:dyDescent="0.2">
      <c r="A41" s="231" t="s">
        <v>370</v>
      </c>
      <c r="B41" s="192"/>
      <c r="C41" s="27">
        <v>152</v>
      </c>
      <c r="D41" s="62">
        <f>D42+D43</f>
        <v>0</v>
      </c>
      <c r="E41" s="62">
        <f>E42+E43</f>
        <v>-967477</v>
      </c>
      <c r="F41" s="40">
        <f t="shared" si="0"/>
        <v>-967477</v>
      </c>
      <c r="G41" s="62">
        <f>G42+G43</f>
        <v>0</v>
      </c>
      <c r="H41" s="62">
        <f>H42+H43</f>
        <v>-1680912</v>
      </c>
      <c r="I41" s="40">
        <f t="shared" si="1"/>
        <v>-1680912</v>
      </c>
    </row>
    <row r="42" spans="1:9" x14ac:dyDescent="0.2">
      <c r="A42" s="192" t="s">
        <v>13</v>
      </c>
      <c r="B42" s="192"/>
      <c r="C42" s="27">
        <v>153</v>
      </c>
      <c r="D42" s="41">
        <v>0</v>
      </c>
      <c r="E42" s="41">
        <v>-740431</v>
      </c>
      <c r="F42" s="40">
        <f t="shared" si="0"/>
        <v>-740431</v>
      </c>
      <c r="G42" s="41">
        <v>0</v>
      </c>
      <c r="H42" s="41">
        <v>-1466697</v>
      </c>
      <c r="I42" s="40">
        <f t="shared" si="1"/>
        <v>-1466697</v>
      </c>
    </row>
    <row r="43" spans="1:9" x14ac:dyDescent="0.2">
      <c r="A43" s="192" t="s">
        <v>14</v>
      </c>
      <c r="B43" s="192"/>
      <c r="C43" s="27">
        <v>154</v>
      </c>
      <c r="D43" s="41">
        <v>0</v>
      </c>
      <c r="E43" s="41">
        <v>-227046</v>
      </c>
      <c r="F43" s="40">
        <f t="shared" si="0"/>
        <v>-227046</v>
      </c>
      <c r="G43" s="41">
        <v>0</v>
      </c>
      <c r="H43" s="41">
        <v>-214215</v>
      </c>
      <c r="I43" s="40">
        <f t="shared" si="1"/>
        <v>-214215</v>
      </c>
    </row>
    <row r="44" spans="1:9" ht="22.5" customHeight="1" x14ac:dyDescent="0.2">
      <c r="A44" s="193" t="s">
        <v>229</v>
      </c>
      <c r="B44" s="191"/>
      <c r="C44" s="26">
        <v>155</v>
      </c>
      <c r="D44" s="40">
        <f>D45+D49</f>
        <v>-32442587</v>
      </c>
      <c r="E44" s="40">
        <f>E45+E49</f>
        <v>-230578438</v>
      </c>
      <c r="F44" s="40">
        <f t="shared" si="0"/>
        <v>-263021025</v>
      </c>
      <c r="G44" s="40">
        <f>G45+G49</f>
        <v>-28355124</v>
      </c>
      <c r="H44" s="40">
        <f>H45+H49</f>
        <v>-243105399</v>
      </c>
      <c r="I44" s="40">
        <f t="shared" si="1"/>
        <v>-271460523</v>
      </c>
    </row>
    <row r="45" spans="1:9" x14ac:dyDescent="0.2">
      <c r="A45" s="191" t="s">
        <v>230</v>
      </c>
      <c r="B45" s="191"/>
      <c r="C45" s="26">
        <v>156</v>
      </c>
      <c r="D45" s="40">
        <f>D46+D47+D48</f>
        <v>-19697983</v>
      </c>
      <c r="E45" s="40">
        <f>E46+E47+E48</f>
        <v>-115860813</v>
      </c>
      <c r="F45" s="40">
        <f t="shared" si="0"/>
        <v>-135558796</v>
      </c>
      <c r="G45" s="40">
        <f>G46+G47+G48</f>
        <v>-15700962</v>
      </c>
      <c r="H45" s="40">
        <f>H46+H47+H48</f>
        <v>-123617182</v>
      </c>
      <c r="I45" s="40">
        <f t="shared" si="1"/>
        <v>-139318144</v>
      </c>
    </row>
    <row r="46" spans="1:9" x14ac:dyDescent="0.2">
      <c r="A46" s="192" t="s">
        <v>15</v>
      </c>
      <c r="B46" s="192"/>
      <c r="C46" s="27">
        <v>157</v>
      </c>
      <c r="D46" s="41">
        <v>-11446122</v>
      </c>
      <c r="E46" s="41">
        <v>-88721594</v>
      </c>
      <c r="F46" s="40">
        <f t="shared" si="0"/>
        <v>-100167716</v>
      </c>
      <c r="G46" s="41">
        <v>-8500771</v>
      </c>
      <c r="H46" s="41">
        <v>-83606318</v>
      </c>
      <c r="I46" s="40">
        <f t="shared" si="1"/>
        <v>-92107089</v>
      </c>
    </row>
    <row r="47" spans="1:9" x14ac:dyDescent="0.2">
      <c r="A47" s="192" t="s">
        <v>16</v>
      </c>
      <c r="B47" s="192"/>
      <c r="C47" s="27">
        <v>158</v>
      </c>
      <c r="D47" s="41">
        <v>-8251861</v>
      </c>
      <c r="E47" s="41">
        <v>-64048219</v>
      </c>
      <c r="F47" s="40">
        <f t="shared" si="0"/>
        <v>-72300080</v>
      </c>
      <c r="G47" s="41">
        <v>-7200191</v>
      </c>
      <c r="H47" s="41">
        <v>-53800521</v>
      </c>
      <c r="I47" s="40">
        <f t="shared" si="1"/>
        <v>-61000712</v>
      </c>
    </row>
    <row r="48" spans="1:9" x14ac:dyDescent="0.2">
      <c r="A48" s="192" t="s">
        <v>17</v>
      </c>
      <c r="B48" s="192"/>
      <c r="C48" s="27">
        <v>159</v>
      </c>
      <c r="D48" s="41">
        <v>0</v>
      </c>
      <c r="E48" s="41">
        <v>36909000</v>
      </c>
      <c r="F48" s="40">
        <f t="shared" si="0"/>
        <v>36909000</v>
      </c>
      <c r="G48" s="41">
        <v>0</v>
      </c>
      <c r="H48" s="41">
        <v>13789657</v>
      </c>
      <c r="I48" s="40">
        <f t="shared" si="1"/>
        <v>13789657</v>
      </c>
    </row>
    <row r="49" spans="1:9" ht="24.75" customHeight="1" x14ac:dyDescent="0.2">
      <c r="A49" s="191" t="s">
        <v>231</v>
      </c>
      <c r="B49" s="191"/>
      <c r="C49" s="26">
        <v>160</v>
      </c>
      <c r="D49" s="40">
        <f>D50+D51+D52</f>
        <v>-12744604</v>
      </c>
      <c r="E49" s="40">
        <f>E50+E51+E52</f>
        <v>-114717625</v>
      </c>
      <c r="F49" s="40">
        <f t="shared" si="0"/>
        <v>-127462229</v>
      </c>
      <c r="G49" s="40">
        <f>G50+G51+G52</f>
        <v>-12654162</v>
      </c>
      <c r="H49" s="40">
        <f>H50+H51+H52</f>
        <v>-119488217</v>
      </c>
      <c r="I49" s="40">
        <f t="shared" si="1"/>
        <v>-132142379</v>
      </c>
    </row>
    <row r="50" spans="1:9" x14ac:dyDescent="0.2">
      <c r="A50" s="192" t="s">
        <v>232</v>
      </c>
      <c r="B50" s="192"/>
      <c r="C50" s="27">
        <v>161</v>
      </c>
      <c r="D50" s="41">
        <v>-629057</v>
      </c>
      <c r="E50" s="41">
        <v>-12951157</v>
      </c>
      <c r="F50" s="40">
        <f t="shared" si="0"/>
        <v>-13580214</v>
      </c>
      <c r="G50" s="41">
        <v>-1178557</v>
      </c>
      <c r="H50" s="41">
        <v>-18034891</v>
      </c>
      <c r="I50" s="40">
        <f t="shared" si="1"/>
        <v>-19213448</v>
      </c>
    </row>
    <row r="51" spans="1:9" x14ac:dyDescent="0.2">
      <c r="A51" s="192" t="s">
        <v>28</v>
      </c>
      <c r="B51" s="192"/>
      <c r="C51" s="27">
        <v>162</v>
      </c>
      <c r="D51" s="41">
        <v>-4930014</v>
      </c>
      <c r="E51" s="41">
        <v>-42905833</v>
      </c>
      <c r="F51" s="40">
        <f t="shared" si="0"/>
        <v>-47835847</v>
      </c>
      <c r="G51" s="41">
        <v>-5048244</v>
      </c>
      <c r="H51" s="41">
        <v>-44743862</v>
      </c>
      <c r="I51" s="40">
        <f t="shared" si="1"/>
        <v>-49792106</v>
      </c>
    </row>
    <row r="52" spans="1:9" x14ac:dyDescent="0.2">
      <c r="A52" s="192" t="s">
        <v>29</v>
      </c>
      <c r="B52" s="192"/>
      <c r="C52" s="27">
        <v>163</v>
      </c>
      <c r="D52" s="41">
        <v>-7185533</v>
      </c>
      <c r="E52" s="41">
        <v>-58860635</v>
      </c>
      <c r="F52" s="40">
        <f t="shared" si="0"/>
        <v>-66046168</v>
      </c>
      <c r="G52" s="41">
        <v>-6427361</v>
      </c>
      <c r="H52" s="41">
        <v>-56709464</v>
      </c>
      <c r="I52" s="40">
        <f t="shared" si="1"/>
        <v>-63136825</v>
      </c>
    </row>
    <row r="53" spans="1:9" x14ac:dyDescent="0.2">
      <c r="A53" s="193" t="s">
        <v>233</v>
      </c>
      <c r="B53" s="191"/>
      <c r="C53" s="26">
        <v>164</v>
      </c>
      <c r="D53" s="40">
        <f>D54+D55+D56+D57+D58+D59+D60</f>
        <v>-28241691</v>
      </c>
      <c r="E53" s="40">
        <f>E54+E55+E56+E57+E58+E59+E60</f>
        <v>-96457905</v>
      </c>
      <c r="F53" s="40">
        <f t="shared" si="0"/>
        <v>-124699596</v>
      </c>
      <c r="G53" s="40">
        <f>G54+G55+G56+G57+G58+G59+G60</f>
        <v>-1385603</v>
      </c>
      <c r="H53" s="40">
        <f>H54+H55+H56+H57+H58+H59+H60</f>
        <v>-16195786</v>
      </c>
      <c r="I53" s="40">
        <f t="shared" si="1"/>
        <v>-17581389</v>
      </c>
    </row>
    <row r="54" spans="1:9" ht="24" customHeight="1" x14ac:dyDescent="0.2">
      <c r="A54" s="192" t="s">
        <v>318</v>
      </c>
      <c r="B54" s="192"/>
      <c r="C54" s="27">
        <v>165</v>
      </c>
      <c r="D54" s="41">
        <v>0</v>
      </c>
      <c r="E54" s="41">
        <v>0</v>
      </c>
      <c r="F54" s="40">
        <f t="shared" si="0"/>
        <v>0</v>
      </c>
      <c r="G54" s="41">
        <v>0</v>
      </c>
      <c r="H54" s="41">
        <v>0</v>
      </c>
      <c r="I54" s="40">
        <f t="shared" si="1"/>
        <v>0</v>
      </c>
    </row>
    <row r="55" spans="1:9" x14ac:dyDescent="0.2">
      <c r="A55" s="192" t="s">
        <v>30</v>
      </c>
      <c r="B55" s="192"/>
      <c r="C55" s="27">
        <v>166</v>
      </c>
      <c r="D55" s="41">
        <v>-8008</v>
      </c>
      <c r="E55" s="41">
        <v>-167878</v>
      </c>
      <c r="F55" s="40">
        <f t="shared" si="0"/>
        <v>-175886</v>
      </c>
      <c r="G55" s="41">
        <v>-341374</v>
      </c>
      <c r="H55" s="41">
        <v>-2952985</v>
      </c>
      <c r="I55" s="40">
        <f t="shared" si="1"/>
        <v>-3294359</v>
      </c>
    </row>
    <row r="56" spans="1:9" x14ac:dyDescent="0.2">
      <c r="A56" s="192" t="s">
        <v>69</v>
      </c>
      <c r="B56" s="192"/>
      <c r="C56" s="27">
        <v>167</v>
      </c>
      <c r="D56" s="41">
        <v>0</v>
      </c>
      <c r="E56" s="41">
        <v>-9383915</v>
      </c>
      <c r="F56" s="40">
        <f t="shared" si="0"/>
        <v>-9383915</v>
      </c>
      <c r="G56" s="41">
        <v>0</v>
      </c>
      <c r="H56" s="41">
        <v>-323634</v>
      </c>
      <c r="I56" s="40">
        <f t="shared" si="1"/>
        <v>-323634</v>
      </c>
    </row>
    <row r="57" spans="1:9" x14ac:dyDescent="0.2">
      <c r="A57" s="192" t="s">
        <v>234</v>
      </c>
      <c r="B57" s="192"/>
      <c r="C57" s="27">
        <v>168</v>
      </c>
      <c r="D57" s="41">
        <v>-365024</v>
      </c>
      <c r="E57" s="41">
        <v>-1361724</v>
      </c>
      <c r="F57" s="40">
        <f t="shared" si="0"/>
        <v>-1726748</v>
      </c>
      <c r="G57" s="41">
        <v>-484817</v>
      </c>
      <c r="H57" s="41">
        <v>-2289107</v>
      </c>
      <c r="I57" s="40">
        <f t="shared" si="1"/>
        <v>-2773924</v>
      </c>
    </row>
    <row r="58" spans="1:9" x14ac:dyDescent="0.2">
      <c r="A58" s="192" t="s">
        <v>235</v>
      </c>
      <c r="B58" s="192"/>
      <c r="C58" s="27">
        <v>169</v>
      </c>
      <c r="D58" s="41">
        <v>-26242</v>
      </c>
      <c r="E58" s="41">
        <v>-1081284</v>
      </c>
      <c r="F58" s="40">
        <f t="shared" si="0"/>
        <v>-1107526</v>
      </c>
      <c r="G58" s="41">
        <v>0</v>
      </c>
      <c r="H58" s="41">
        <v>-1228057</v>
      </c>
      <c r="I58" s="40">
        <f t="shared" si="1"/>
        <v>-1228057</v>
      </c>
    </row>
    <row r="59" spans="1:9" x14ac:dyDescent="0.2">
      <c r="A59" s="192" t="s">
        <v>236</v>
      </c>
      <c r="B59" s="192"/>
      <c r="C59" s="27">
        <v>170</v>
      </c>
      <c r="D59" s="41">
        <v>-27289717</v>
      </c>
      <c r="E59" s="41">
        <v>-16812892</v>
      </c>
      <c r="F59" s="40">
        <f t="shared" si="0"/>
        <v>-44102609</v>
      </c>
      <c r="G59" s="41">
        <v>0</v>
      </c>
      <c r="H59" s="41">
        <v>0</v>
      </c>
      <c r="I59" s="40">
        <f t="shared" si="1"/>
        <v>0</v>
      </c>
    </row>
    <row r="60" spans="1:9" x14ac:dyDescent="0.2">
      <c r="A60" s="192" t="s">
        <v>94</v>
      </c>
      <c r="B60" s="192"/>
      <c r="C60" s="27">
        <v>171</v>
      </c>
      <c r="D60" s="41">
        <v>-552700</v>
      </c>
      <c r="E60" s="41">
        <v>-67650212</v>
      </c>
      <c r="F60" s="40">
        <f t="shared" si="0"/>
        <v>-68202912</v>
      </c>
      <c r="G60" s="41">
        <v>-559412</v>
      </c>
      <c r="H60" s="41">
        <v>-9402003</v>
      </c>
      <c r="I60" s="40">
        <f t="shared" si="1"/>
        <v>-9961415</v>
      </c>
    </row>
    <row r="61" spans="1:9" ht="29.25" customHeight="1" x14ac:dyDescent="0.2">
      <c r="A61" s="193" t="s">
        <v>237</v>
      </c>
      <c r="B61" s="191"/>
      <c r="C61" s="26">
        <v>172</v>
      </c>
      <c r="D61" s="40">
        <f>D62+D63</f>
        <v>-380626</v>
      </c>
      <c r="E61" s="40">
        <f>E62+E63</f>
        <v>-11610909</v>
      </c>
      <c r="F61" s="40">
        <f t="shared" si="0"/>
        <v>-11991535</v>
      </c>
      <c r="G61" s="40">
        <f>G62+G63</f>
        <v>-304469</v>
      </c>
      <c r="H61" s="40">
        <f>H62+H63</f>
        <v>-12390071</v>
      </c>
      <c r="I61" s="40">
        <f t="shared" si="1"/>
        <v>-12694540</v>
      </c>
    </row>
    <row r="62" spans="1:9" x14ac:dyDescent="0.2">
      <c r="A62" s="192" t="s">
        <v>31</v>
      </c>
      <c r="B62" s="192"/>
      <c r="C62" s="27">
        <v>173</v>
      </c>
      <c r="D62" s="41">
        <v>0</v>
      </c>
      <c r="E62" s="41">
        <v>-149443</v>
      </c>
      <c r="F62" s="40">
        <f t="shared" si="0"/>
        <v>-149443</v>
      </c>
      <c r="G62" s="41">
        <v>0</v>
      </c>
      <c r="H62" s="41">
        <v>-280462</v>
      </c>
      <c r="I62" s="40">
        <f t="shared" si="1"/>
        <v>-280462</v>
      </c>
    </row>
    <row r="63" spans="1:9" x14ac:dyDescent="0.2">
      <c r="A63" s="192" t="s">
        <v>32</v>
      </c>
      <c r="B63" s="192"/>
      <c r="C63" s="27">
        <v>174</v>
      </c>
      <c r="D63" s="41">
        <v>-380626</v>
      </c>
      <c r="E63" s="41">
        <v>-11461466</v>
      </c>
      <c r="F63" s="40">
        <f t="shared" si="0"/>
        <v>-11842092</v>
      </c>
      <c r="G63" s="41">
        <v>-304469</v>
      </c>
      <c r="H63" s="41">
        <v>-12109609</v>
      </c>
      <c r="I63" s="40">
        <f t="shared" si="1"/>
        <v>-12414078</v>
      </c>
    </row>
    <row r="64" spans="1:9" x14ac:dyDescent="0.2">
      <c r="A64" s="231" t="s">
        <v>238</v>
      </c>
      <c r="B64" s="192"/>
      <c r="C64" s="27">
        <v>175</v>
      </c>
      <c r="D64" s="41">
        <v>0</v>
      </c>
      <c r="E64" s="41">
        <v>-402584</v>
      </c>
      <c r="F64" s="40">
        <f t="shared" si="0"/>
        <v>-402584</v>
      </c>
      <c r="G64" s="41">
        <v>-4068</v>
      </c>
      <c r="H64" s="41">
        <v>-561542</v>
      </c>
      <c r="I64" s="40">
        <f t="shared" si="1"/>
        <v>-565610</v>
      </c>
    </row>
    <row r="65" spans="1:9" ht="42" customHeight="1" x14ac:dyDescent="0.2">
      <c r="A65" s="193" t="s">
        <v>314</v>
      </c>
      <c r="B65" s="191"/>
      <c r="C65" s="26">
        <v>176</v>
      </c>
      <c r="D65" s="40">
        <f>D7+D13+D21+D22+D23+D24+D31+D38+D41+D53+D61+D64+D44</f>
        <v>12398552</v>
      </c>
      <c r="E65" s="40">
        <f>E7+E13+E21+E22+E23+E24+E31+E38+E41+E53+E61+E64+E44</f>
        <v>113858650</v>
      </c>
      <c r="F65" s="40">
        <f t="shared" si="0"/>
        <v>126257202</v>
      </c>
      <c r="G65" s="40">
        <f>G7+G13+G21+G22+G23+G24+G31+G38+G41+G53+G61+G64+G44</f>
        <v>16210303</v>
      </c>
      <c r="H65" s="40">
        <f>H7+H13+H21+H22+H23+H24+H31+H38+H41+H53+H61+H64+H44</f>
        <v>96388090</v>
      </c>
      <c r="I65" s="40">
        <f t="shared" si="1"/>
        <v>112598393</v>
      </c>
    </row>
    <row r="66" spans="1:9" x14ac:dyDescent="0.2">
      <c r="A66" s="193" t="s">
        <v>239</v>
      </c>
      <c r="B66" s="191"/>
      <c r="C66" s="26">
        <v>177</v>
      </c>
      <c r="D66" s="40">
        <f>D67+D68</f>
        <v>-2298294</v>
      </c>
      <c r="E66" s="40">
        <f>E67+E68</f>
        <v>-22466043</v>
      </c>
      <c r="F66" s="40">
        <f t="shared" si="0"/>
        <v>-24764337</v>
      </c>
      <c r="G66" s="40">
        <f>G67+G68</f>
        <v>-3185279</v>
      </c>
      <c r="H66" s="40">
        <f>H67+H68</f>
        <v>-16729771</v>
      </c>
      <c r="I66" s="40">
        <f t="shared" si="1"/>
        <v>-19915050</v>
      </c>
    </row>
    <row r="67" spans="1:9" x14ac:dyDescent="0.2">
      <c r="A67" s="192" t="s">
        <v>240</v>
      </c>
      <c r="B67" s="192"/>
      <c r="C67" s="27">
        <v>178</v>
      </c>
      <c r="D67" s="41">
        <v>-2298294</v>
      </c>
      <c r="E67" s="41">
        <v>-22493592</v>
      </c>
      <c r="F67" s="40">
        <f t="shared" si="0"/>
        <v>-24791886</v>
      </c>
      <c r="G67" s="41">
        <v>-3185279</v>
      </c>
      <c r="H67" s="41">
        <v>-16751274</v>
      </c>
      <c r="I67" s="40">
        <f t="shared" si="1"/>
        <v>-19936553</v>
      </c>
    </row>
    <row r="68" spans="1:9" x14ac:dyDescent="0.2">
      <c r="A68" s="192" t="s">
        <v>241</v>
      </c>
      <c r="B68" s="192"/>
      <c r="C68" s="27">
        <v>179</v>
      </c>
      <c r="D68" s="41">
        <v>0</v>
      </c>
      <c r="E68" s="41">
        <v>27549</v>
      </c>
      <c r="F68" s="40">
        <f t="shared" si="0"/>
        <v>27549</v>
      </c>
      <c r="G68" s="41">
        <v>0</v>
      </c>
      <c r="H68" s="41">
        <v>21503</v>
      </c>
      <c r="I68" s="40">
        <f t="shared" si="1"/>
        <v>21503</v>
      </c>
    </row>
    <row r="69" spans="1:9" ht="24" customHeight="1" x14ac:dyDescent="0.2">
      <c r="A69" s="193" t="s">
        <v>315</v>
      </c>
      <c r="B69" s="191"/>
      <c r="C69" s="26">
        <v>180</v>
      </c>
      <c r="D69" s="40">
        <f>D65+D66</f>
        <v>10100258</v>
      </c>
      <c r="E69" s="40">
        <f>E65+E66</f>
        <v>91392607</v>
      </c>
      <c r="F69" s="40">
        <f t="shared" si="0"/>
        <v>101492865</v>
      </c>
      <c r="G69" s="40">
        <f>G65+G66</f>
        <v>13025024</v>
      </c>
      <c r="H69" s="40">
        <f>H65+H66</f>
        <v>79658319</v>
      </c>
      <c r="I69" s="40">
        <f t="shared" si="1"/>
        <v>92683343</v>
      </c>
    </row>
    <row r="70" spans="1:9" x14ac:dyDescent="0.2">
      <c r="A70" s="230" t="s">
        <v>95</v>
      </c>
      <c r="B70" s="230"/>
      <c r="C70" s="27">
        <v>181</v>
      </c>
      <c r="D70" s="41">
        <v>10142518</v>
      </c>
      <c r="E70" s="41">
        <v>91404075</v>
      </c>
      <c r="F70" s="40">
        <f t="shared" si="0"/>
        <v>101546593</v>
      </c>
      <c r="G70" s="41">
        <v>13132559</v>
      </c>
      <c r="H70" s="41">
        <v>79577489</v>
      </c>
      <c r="I70" s="40">
        <f t="shared" si="1"/>
        <v>92710048</v>
      </c>
    </row>
    <row r="71" spans="1:9" x14ac:dyDescent="0.2">
      <c r="A71" s="230" t="s">
        <v>242</v>
      </c>
      <c r="B71" s="230"/>
      <c r="C71" s="27">
        <v>182</v>
      </c>
      <c r="D71" s="41">
        <v>-42260</v>
      </c>
      <c r="E71" s="41">
        <v>-11468</v>
      </c>
      <c r="F71" s="40">
        <f t="shared" si="0"/>
        <v>-53728</v>
      </c>
      <c r="G71" s="41">
        <v>-107535</v>
      </c>
      <c r="H71" s="41">
        <v>80830</v>
      </c>
      <c r="I71" s="40">
        <f t="shared" si="1"/>
        <v>-26705</v>
      </c>
    </row>
    <row r="72" spans="1:9" ht="30" customHeight="1" x14ac:dyDescent="0.2">
      <c r="A72" s="193" t="s">
        <v>243</v>
      </c>
      <c r="B72" s="193"/>
      <c r="C72" s="26">
        <v>183</v>
      </c>
      <c r="D72" s="40">
        <f>D7+D13+D21+D22+D23+D68</f>
        <v>314411408</v>
      </c>
      <c r="E72" s="40">
        <f>E7+E13+E21+E22+E23+E68</f>
        <v>725592528</v>
      </c>
      <c r="F72" s="40">
        <f t="shared" ref="F72:F86" si="2">D72+E72</f>
        <v>1040003936</v>
      </c>
      <c r="G72" s="40">
        <f>G7+G13+G21+G22+G23+G68</f>
        <v>229603752</v>
      </c>
      <c r="H72" s="40">
        <f>H7+H13+H21+H22+H23+H68</f>
        <v>655328633</v>
      </c>
      <c r="I72" s="40">
        <f t="shared" ref="I72:I86" si="3">G72+H72</f>
        <v>884932385</v>
      </c>
    </row>
    <row r="73" spans="1:9" ht="31.5" customHeight="1" x14ac:dyDescent="0.2">
      <c r="A73" s="193" t="s">
        <v>316</v>
      </c>
      <c r="B73" s="193"/>
      <c r="C73" s="26">
        <v>184</v>
      </c>
      <c r="D73" s="40">
        <f>D24+D31+D38+D41+D44+D53+D61+D64+D67</f>
        <v>-304311150</v>
      </c>
      <c r="E73" s="40">
        <f>E24+E31+E38+E41+E44+E53+E61+E64+E67</f>
        <v>-634199921</v>
      </c>
      <c r="F73" s="40">
        <f t="shared" si="2"/>
        <v>-938511071</v>
      </c>
      <c r="G73" s="40">
        <f>G24+G31+G38+G41+G44+G53+G61+G64+G67</f>
        <v>-216578728</v>
      </c>
      <c r="H73" s="40">
        <f>H24+H31+H38+H41+H44+H53+H61+H64+H67</f>
        <v>-575670314</v>
      </c>
      <c r="I73" s="40">
        <f t="shared" si="3"/>
        <v>-792249042</v>
      </c>
    </row>
    <row r="74" spans="1:9" x14ac:dyDescent="0.2">
      <c r="A74" s="193" t="s">
        <v>244</v>
      </c>
      <c r="B74" s="191"/>
      <c r="C74" s="26">
        <v>185</v>
      </c>
      <c r="D74" s="40">
        <f>D75+D76+D77+D78+D79+D80+D81+D82</f>
        <v>-5607524</v>
      </c>
      <c r="E74" s="40">
        <f>E75+E76+E77+E78+E79+E80+E81+E82</f>
        <v>30185236</v>
      </c>
      <c r="F74" s="40">
        <f t="shared" si="2"/>
        <v>24577712</v>
      </c>
      <c r="G74" s="40">
        <f>G75+G76+G77+G78+G79+G80+G81+G82</f>
        <v>47389972</v>
      </c>
      <c r="H74" s="40">
        <f>H75+H76+H77+H78+H79+H80+H81+H82</f>
        <v>69509113</v>
      </c>
      <c r="I74" s="40">
        <f t="shared" si="3"/>
        <v>116899085</v>
      </c>
    </row>
    <row r="75" spans="1:9" ht="27.75" customHeight="1" x14ac:dyDescent="0.2">
      <c r="A75" s="190" t="s">
        <v>321</v>
      </c>
      <c r="B75" s="190"/>
      <c r="C75" s="27">
        <v>186</v>
      </c>
      <c r="D75" s="63">
        <v>-732813</v>
      </c>
      <c r="E75" s="63">
        <v>-1377243</v>
      </c>
      <c r="F75" s="40">
        <f t="shared" si="2"/>
        <v>-2110056</v>
      </c>
      <c r="G75" s="63">
        <v>56067</v>
      </c>
      <c r="H75" s="63">
        <v>177980</v>
      </c>
      <c r="I75" s="40">
        <f t="shared" si="3"/>
        <v>234047</v>
      </c>
    </row>
    <row r="76" spans="1:9" ht="22.9" customHeight="1" x14ac:dyDescent="0.2">
      <c r="A76" s="190" t="s">
        <v>322</v>
      </c>
      <c r="B76" s="190"/>
      <c r="C76" s="27">
        <v>187</v>
      </c>
      <c r="D76" s="63">
        <v>-5944768</v>
      </c>
      <c r="E76" s="63">
        <v>36060049</v>
      </c>
      <c r="F76" s="40">
        <f t="shared" si="2"/>
        <v>30115281</v>
      </c>
      <c r="G76" s="63">
        <v>56778079</v>
      </c>
      <c r="H76" s="63">
        <v>84182326</v>
      </c>
      <c r="I76" s="40">
        <f t="shared" si="3"/>
        <v>140960405</v>
      </c>
    </row>
    <row r="77" spans="1:9" ht="32.25" customHeight="1" x14ac:dyDescent="0.2">
      <c r="A77" s="190" t="s">
        <v>323</v>
      </c>
      <c r="B77" s="190"/>
      <c r="C77" s="27">
        <v>188</v>
      </c>
      <c r="D77" s="63">
        <v>0</v>
      </c>
      <c r="E77" s="63">
        <v>0</v>
      </c>
      <c r="F77" s="40">
        <f t="shared" si="2"/>
        <v>0</v>
      </c>
      <c r="G77" s="63">
        <v>0</v>
      </c>
      <c r="H77" s="63">
        <v>0</v>
      </c>
      <c r="I77" s="40">
        <f t="shared" si="3"/>
        <v>0</v>
      </c>
    </row>
    <row r="78" spans="1:9" ht="32.25" customHeight="1" x14ac:dyDescent="0.2">
      <c r="A78" s="190" t="s">
        <v>324</v>
      </c>
      <c r="B78" s="190"/>
      <c r="C78" s="27">
        <v>189</v>
      </c>
      <c r="D78" s="63">
        <v>0</v>
      </c>
      <c r="E78" s="63">
        <v>0</v>
      </c>
      <c r="F78" s="40">
        <f t="shared" si="2"/>
        <v>0</v>
      </c>
      <c r="G78" s="63">
        <v>0</v>
      </c>
      <c r="H78" s="63">
        <v>0</v>
      </c>
      <c r="I78" s="40">
        <f t="shared" si="3"/>
        <v>0</v>
      </c>
    </row>
    <row r="79" spans="1:9" x14ac:dyDescent="0.2">
      <c r="A79" s="190" t="s">
        <v>96</v>
      </c>
      <c r="B79" s="190"/>
      <c r="C79" s="27">
        <v>190</v>
      </c>
      <c r="D79" s="63">
        <v>0</v>
      </c>
      <c r="E79" s="63">
        <v>0</v>
      </c>
      <c r="F79" s="40">
        <f t="shared" si="2"/>
        <v>0</v>
      </c>
      <c r="G79" s="63">
        <v>0</v>
      </c>
      <c r="H79" s="63">
        <v>0</v>
      </c>
      <c r="I79" s="40">
        <f t="shared" si="3"/>
        <v>0</v>
      </c>
    </row>
    <row r="80" spans="1:9" ht="21" customHeight="1" x14ac:dyDescent="0.2">
      <c r="A80" s="190" t="s">
        <v>97</v>
      </c>
      <c r="B80" s="190"/>
      <c r="C80" s="27">
        <v>191</v>
      </c>
      <c r="D80" s="63">
        <v>0</v>
      </c>
      <c r="E80" s="63">
        <v>0</v>
      </c>
      <c r="F80" s="40">
        <f t="shared" si="2"/>
        <v>0</v>
      </c>
      <c r="G80" s="63">
        <v>0</v>
      </c>
      <c r="H80" s="63">
        <v>0</v>
      </c>
      <c r="I80" s="40">
        <f t="shared" si="3"/>
        <v>0</v>
      </c>
    </row>
    <row r="81" spans="1:9" ht="18.600000000000001" customHeight="1" x14ac:dyDescent="0.2">
      <c r="A81" s="190" t="s">
        <v>98</v>
      </c>
      <c r="B81" s="190"/>
      <c r="C81" s="27">
        <v>192</v>
      </c>
      <c r="D81" s="63">
        <v>0</v>
      </c>
      <c r="E81" s="63">
        <v>0</v>
      </c>
      <c r="F81" s="40">
        <f t="shared" si="2"/>
        <v>0</v>
      </c>
      <c r="G81" s="63">
        <v>0</v>
      </c>
      <c r="H81" s="63">
        <v>0</v>
      </c>
      <c r="I81" s="40">
        <f t="shared" si="3"/>
        <v>0</v>
      </c>
    </row>
    <row r="82" spans="1:9" x14ac:dyDescent="0.2">
      <c r="A82" s="190" t="s">
        <v>99</v>
      </c>
      <c r="B82" s="190"/>
      <c r="C82" s="27">
        <v>193</v>
      </c>
      <c r="D82" s="63">
        <v>1070057</v>
      </c>
      <c r="E82" s="63">
        <v>-4497570</v>
      </c>
      <c r="F82" s="40">
        <f t="shared" si="2"/>
        <v>-3427513</v>
      </c>
      <c r="G82" s="63">
        <v>-9444174</v>
      </c>
      <c r="H82" s="63">
        <v>-14851193</v>
      </c>
      <c r="I82" s="40">
        <f t="shared" si="3"/>
        <v>-24295367</v>
      </c>
    </row>
    <row r="83" spans="1:9" x14ac:dyDescent="0.2">
      <c r="A83" s="193" t="s">
        <v>245</v>
      </c>
      <c r="B83" s="191"/>
      <c r="C83" s="26">
        <v>194</v>
      </c>
      <c r="D83" s="40">
        <f>D69+D74</f>
        <v>4492734</v>
      </c>
      <c r="E83" s="40">
        <f>E69+E74</f>
        <v>121577843</v>
      </c>
      <c r="F83" s="40">
        <f t="shared" si="2"/>
        <v>126070577</v>
      </c>
      <c r="G83" s="40">
        <f>G69+G74</f>
        <v>60414996</v>
      </c>
      <c r="H83" s="40">
        <f>H69+H74</f>
        <v>149167432</v>
      </c>
      <c r="I83" s="40">
        <f t="shared" si="3"/>
        <v>209582428</v>
      </c>
    </row>
    <row r="84" spans="1:9" x14ac:dyDescent="0.2">
      <c r="A84" s="230" t="s">
        <v>246</v>
      </c>
      <c r="B84" s="230"/>
      <c r="C84" s="27">
        <v>195</v>
      </c>
      <c r="D84" s="41">
        <v>4544383</v>
      </c>
      <c r="E84" s="41">
        <v>121642391</v>
      </c>
      <c r="F84" s="40">
        <f t="shared" si="2"/>
        <v>126186774</v>
      </c>
      <c r="G84" s="41">
        <v>60521560</v>
      </c>
      <c r="H84" s="41">
        <v>149067534</v>
      </c>
      <c r="I84" s="40">
        <f t="shared" si="3"/>
        <v>209589094</v>
      </c>
    </row>
    <row r="85" spans="1:9" x14ac:dyDescent="0.2">
      <c r="A85" s="230" t="s">
        <v>247</v>
      </c>
      <c r="B85" s="230"/>
      <c r="C85" s="27">
        <v>196</v>
      </c>
      <c r="D85" s="41">
        <v>-51649</v>
      </c>
      <c r="E85" s="41">
        <v>-64548</v>
      </c>
      <c r="F85" s="40">
        <f t="shared" si="2"/>
        <v>-116197</v>
      </c>
      <c r="G85" s="41">
        <v>-106564</v>
      </c>
      <c r="H85" s="41">
        <v>99898</v>
      </c>
      <c r="I85" s="40">
        <f t="shared" si="3"/>
        <v>-6666</v>
      </c>
    </row>
    <row r="86" spans="1:9" x14ac:dyDescent="0.2">
      <c r="A86" s="196" t="s">
        <v>110</v>
      </c>
      <c r="B86" s="190"/>
      <c r="C86" s="27">
        <v>197</v>
      </c>
      <c r="D86" s="63">
        <v>0</v>
      </c>
      <c r="E86" s="63">
        <v>0</v>
      </c>
      <c r="F86" s="40">
        <f t="shared" si="2"/>
        <v>0</v>
      </c>
      <c r="G86" s="63">
        <v>0</v>
      </c>
      <c r="H86" s="63">
        <v>0</v>
      </c>
      <c r="I86" s="40">
        <f t="shared" si="3"/>
        <v>0</v>
      </c>
    </row>
  </sheetData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J63" sqref="J63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9" t="s">
        <v>70</v>
      </c>
      <c r="B1" s="200"/>
      <c r="C1" s="200"/>
      <c r="D1" s="200"/>
      <c r="E1" s="200"/>
      <c r="F1" s="200"/>
      <c r="G1" s="200"/>
      <c r="H1" s="200"/>
    </row>
    <row r="2" spans="1:9" x14ac:dyDescent="0.2">
      <c r="A2" s="201" t="s">
        <v>414</v>
      </c>
      <c r="B2" s="202"/>
      <c r="C2" s="202"/>
      <c r="D2" s="202"/>
      <c r="E2" s="202"/>
      <c r="F2" s="202"/>
      <c r="G2" s="202"/>
      <c r="H2" s="202"/>
    </row>
    <row r="3" spans="1:9" x14ac:dyDescent="0.2">
      <c r="A3" s="241" t="s">
        <v>35</v>
      </c>
      <c r="B3" s="220"/>
      <c r="C3" s="220"/>
      <c r="D3" s="220"/>
      <c r="E3" s="220"/>
      <c r="F3" s="220"/>
      <c r="G3" s="220"/>
      <c r="H3" s="220"/>
    </row>
    <row r="4" spans="1:9" ht="34.5" thickBot="1" x14ac:dyDescent="0.25">
      <c r="A4" s="242" t="s">
        <v>3</v>
      </c>
      <c r="B4" s="243"/>
      <c r="C4" s="243"/>
      <c r="D4" s="243"/>
      <c r="E4" s="243"/>
      <c r="F4" s="244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5">
        <v>1</v>
      </c>
      <c r="B5" s="246"/>
      <c r="C5" s="246"/>
      <c r="D5" s="246"/>
      <c r="E5" s="246"/>
      <c r="F5" s="247"/>
      <c r="G5" s="20">
        <v>2</v>
      </c>
      <c r="H5" s="65">
        <v>3</v>
      </c>
      <c r="I5" s="65">
        <v>4</v>
      </c>
    </row>
    <row r="6" spans="1:9" x14ac:dyDescent="0.2">
      <c r="A6" s="248" t="s">
        <v>250</v>
      </c>
      <c r="B6" s="249"/>
      <c r="C6" s="249"/>
      <c r="D6" s="249"/>
      <c r="E6" s="249"/>
      <c r="F6" s="249"/>
      <c r="G6" s="21">
        <v>1</v>
      </c>
      <c r="H6" s="66">
        <f>H7+H18+H36</f>
        <v>2143335</v>
      </c>
      <c r="I6" s="66">
        <f>I7+I18+I36</f>
        <v>-124172134</v>
      </c>
    </row>
    <row r="7" spans="1:9" ht="21" customHeight="1" x14ac:dyDescent="0.2">
      <c r="A7" s="236" t="s">
        <v>251</v>
      </c>
      <c r="B7" s="238"/>
      <c r="C7" s="238"/>
      <c r="D7" s="238"/>
      <c r="E7" s="238"/>
      <c r="F7" s="238"/>
      <c r="G7" s="22">
        <v>2</v>
      </c>
      <c r="H7" s="67">
        <f>H8+H9</f>
        <v>67579097</v>
      </c>
      <c r="I7" s="67">
        <f>I8+I9</f>
        <v>73254998</v>
      </c>
    </row>
    <row r="8" spans="1:9" x14ac:dyDescent="0.2">
      <c r="A8" s="232" t="s">
        <v>48</v>
      </c>
      <c r="B8" s="233"/>
      <c r="C8" s="233"/>
      <c r="D8" s="233"/>
      <c r="E8" s="233"/>
      <c r="F8" s="233"/>
      <c r="G8" s="23">
        <v>3</v>
      </c>
      <c r="H8" s="68">
        <v>126257200</v>
      </c>
      <c r="I8" s="68">
        <v>112598393</v>
      </c>
    </row>
    <row r="9" spans="1:9" x14ac:dyDescent="0.2">
      <c r="A9" s="238" t="s">
        <v>49</v>
      </c>
      <c r="B9" s="238"/>
      <c r="C9" s="238"/>
      <c r="D9" s="238"/>
      <c r="E9" s="238"/>
      <c r="F9" s="238"/>
      <c r="G9" s="22">
        <v>4</v>
      </c>
      <c r="H9" s="67">
        <f>SUM(H10:H17)</f>
        <v>-58678103</v>
      </c>
      <c r="I9" s="67">
        <f>SUM(I10:I17)</f>
        <v>-39343395</v>
      </c>
    </row>
    <row r="10" spans="1:9" x14ac:dyDescent="0.2">
      <c r="A10" s="232" t="s">
        <v>252</v>
      </c>
      <c r="B10" s="233"/>
      <c r="C10" s="233"/>
      <c r="D10" s="233"/>
      <c r="E10" s="233"/>
      <c r="F10" s="233"/>
      <c r="G10" s="23">
        <v>5</v>
      </c>
      <c r="H10" s="68">
        <v>9313088</v>
      </c>
      <c r="I10" s="68">
        <v>14655449</v>
      </c>
    </row>
    <row r="11" spans="1:9" x14ac:dyDescent="0.2">
      <c r="A11" s="232" t="s">
        <v>253</v>
      </c>
      <c r="B11" s="233"/>
      <c r="C11" s="233"/>
      <c r="D11" s="233"/>
      <c r="E11" s="233"/>
      <c r="F11" s="233"/>
      <c r="G11" s="23">
        <v>6</v>
      </c>
      <c r="H11" s="68">
        <v>4267125</v>
      </c>
      <c r="I11" s="68">
        <v>4557999</v>
      </c>
    </row>
    <row r="12" spans="1:9" ht="23.25" customHeight="1" x14ac:dyDescent="0.2">
      <c r="A12" s="232" t="s">
        <v>254</v>
      </c>
      <c r="B12" s="233"/>
      <c r="C12" s="233"/>
      <c r="D12" s="233"/>
      <c r="E12" s="233"/>
      <c r="F12" s="233"/>
      <c r="G12" s="23">
        <v>7</v>
      </c>
      <c r="H12" s="68">
        <v>7919488</v>
      </c>
      <c r="I12" s="68">
        <v>-2197202</v>
      </c>
    </row>
    <row r="13" spans="1:9" x14ac:dyDescent="0.2">
      <c r="A13" s="232" t="s">
        <v>255</v>
      </c>
      <c r="B13" s="233"/>
      <c r="C13" s="233"/>
      <c r="D13" s="233"/>
      <c r="E13" s="233"/>
      <c r="F13" s="233"/>
      <c r="G13" s="23">
        <v>8</v>
      </c>
      <c r="H13" s="68">
        <v>175886</v>
      </c>
      <c r="I13" s="68">
        <v>3294359</v>
      </c>
    </row>
    <row r="14" spans="1:9" x14ac:dyDescent="0.2">
      <c r="A14" s="232" t="s">
        <v>256</v>
      </c>
      <c r="B14" s="233"/>
      <c r="C14" s="233"/>
      <c r="D14" s="233"/>
      <c r="E14" s="233"/>
      <c r="F14" s="233"/>
      <c r="G14" s="23">
        <v>9</v>
      </c>
      <c r="H14" s="68">
        <v>-57372989</v>
      </c>
      <c r="I14" s="68">
        <v>-56576768</v>
      </c>
    </row>
    <row r="15" spans="1:9" x14ac:dyDescent="0.2">
      <c r="A15" s="232" t="s">
        <v>257</v>
      </c>
      <c r="B15" s="233"/>
      <c r="C15" s="233"/>
      <c r="D15" s="233"/>
      <c r="E15" s="233"/>
      <c r="F15" s="233"/>
      <c r="G15" s="23">
        <v>10</v>
      </c>
      <c r="H15" s="68">
        <v>-2844237</v>
      </c>
      <c r="I15" s="68">
        <v>-2417801</v>
      </c>
    </row>
    <row r="16" spans="1:9" ht="24.75" customHeight="1" x14ac:dyDescent="0.2">
      <c r="A16" s="232" t="s">
        <v>258</v>
      </c>
      <c r="B16" s="233"/>
      <c r="C16" s="233"/>
      <c r="D16" s="233"/>
      <c r="E16" s="233"/>
      <c r="F16" s="233"/>
      <c r="G16" s="23">
        <v>11</v>
      </c>
      <c r="H16" s="68">
        <v>-12454556</v>
      </c>
      <c r="I16" s="68">
        <v>-202691</v>
      </c>
    </row>
    <row r="17" spans="1:9" x14ac:dyDescent="0.2">
      <c r="A17" s="232" t="s">
        <v>259</v>
      </c>
      <c r="B17" s="233"/>
      <c r="C17" s="233"/>
      <c r="D17" s="233"/>
      <c r="E17" s="233"/>
      <c r="F17" s="233"/>
      <c r="G17" s="23">
        <v>12</v>
      </c>
      <c r="H17" s="68">
        <v>-7681908</v>
      </c>
      <c r="I17" s="68">
        <v>-456740</v>
      </c>
    </row>
    <row r="18" spans="1:9" ht="30.75" customHeight="1" x14ac:dyDescent="0.2">
      <c r="A18" s="236" t="s">
        <v>55</v>
      </c>
      <c r="B18" s="238"/>
      <c r="C18" s="238"/>
      <c r="D18" s="238"/>
      <c r="E18" s="238"/>
      <c r="F18" s="238"/>
      <c r="G18" s="22">
        <v>13</v>
      </c>
      <c r="H18" s="67">
        <f>SUM(H19:H35)</f>
        <v>-60278825</v>
      </c>
      <c r="I18" s="67">
        <f>SUM(I19:I35)</f>
        <v>-190065689</v>
      </c>
    </row>
    <row r="19" spans="1:9" x14ac:dyDescent="0.2">
      <c r="A19" s="232" t="s">
        <v>260</v>
      </c>
      <c r="B19" s="233"/>
      <c r="C19" s="233"/>
      <c r="D19" s="233"/>
      <c r="E19" s="233"/>
      <c r="F19" s="233"/>
      <c r="G19" s="23">
        <v>14</v>
      </c>
      <c r="H19" s="68">
        <v>32190429</v>
      </c>
      <c r="I19" s="68">
        <v>-236506434</v>
      </c>
    </row>
    <row r="20" spans="1:9" ht="24.75" customHeight="1" x14ac:dyDescent="0.2">
      <c r="A20" s="232" t="s">
        <v>261</v>
      </c>
      <c r="B20" s="233"/>
      <c r="C20" s="233"/>
      <c r="D20" s="233"/>
      <c r="E20" s="233"/>
      <c r="F20" s="233"/>
      <c r="G20" s="23">
        <v>15</v>
      </c>
      <c r="H20" s="68">
        <v>24706299</v>
      </c>
      <c r="I20" s="68">
        <v>129955770</v>
      </c>
    </row>
    <row r="21" spans="1:9" x14ac:dyDescent="0.2">
      <c r="A21" s="232" t="s">
        <v>262</v>
      </c>
      <c r="B21" s="233"/>
      <c r="C21" s="233"/>
      <c r="D21" s="233"/>
      <c r="E21" s="233"/>
      <c r="F21" s="233"/>
      <c r="G21" s="23">
        <v>16</v>
      </c>
      <c r="H21" s="68">
        <v>-89072034</v>
      </c>
      <c r="I21" s="68">
        <v>-102897348</v>
      </c>
    </row>
    <row r="22" spans="1:9" x14ac:dyDescent="0.2">
      <c r="A22" s="232" t="s">
        <v>263</v>
      </c>
      <c r="B22" s="233"/>
      <c r="C22" s="233"/>
      <c r="D22" s="233"/>
      <c r="E22" s="233"/>
      <c r="F22" s="233"/>
      <c r="G22" s="23">
        <v>17</v>
      </c>
      <c r="H22" s="68">
        <v>0</v>
      </c>
      <c r="I22" s="68">
        <v>0</v>
      </c>
    </row>
    <row r="23" spans="1:9" ht="30" customHeight="1" x14ac:dyDescent="0.2">
      <c r="A23" s="232" t="s">
        <v>264</v>
      </c>
      <c r="B23" s="233"/>
      <c r="C23" s="233"/>
      <c r="D23" s="233"/>
      <c r="E23" s="233"/>
      <c r="F23" s="233"/>
      <c r="G23" s="23">
        <v>18</v>
      </c>
      <c r="H23" s="68">
        <v>-89188377</v>
      </c>
      <c r="I23" s="68">
        <v>-8857033</v>
      </c>
    </row>
    <row r="24" spans="1:9" x14ac:dyDescent="0.2">
      <c r="A24" s="232" t="s">
        <v>56</v>
      </c>
      <c r="B24" s="233"/>
      <c r="C24" s="233"/>
      <c r="D24" s="233"/>
      <c r="E24" s="233"/>
      <c r="F24" s="233"/>
      <c r="G24" s="23">
        <v>19</v>
      </c>
      <c r="H24" s="68">
        <v>-63296913</v>
      </c>
      <c r="I24" s="68">
        <v>-50618199</v>
      </c>
    </row>
    <row r="25" spans="1:9" x14ac:dyDescent="0.2">
      <c r="A25" s="232" t="s">
        <v>57</v>
      </c>
      <c r="B25" s="233"/>
      <c r="C25" s="233"/>
      <c r="D25" s="233"/>
      <c r="E25" s="233"/>
      <c r="F25" s="233"/>
      <c r="G25" s="23">
        <v>20</v>
      </c>
      <c r="H25" s="68">
        <v>-388922</v>
      </c>
      <c r="I25" s="68">
        <v>-1541532</v>
      </c>
    </row>
    <row r="26" spans="1:9" x14ac:dyDescent="0.2">
      <c r="A26" s="232" t="s">
        <v>58</v>
      </c>
      <c r="B26" s="233"/>
      <c r="C26" s="233"/>
      <c r="D26" s="233"/>
      <c r="E26" s="233"/>
      <c r="F26" s="233"/>
      <c r="G26" s="23">
        <v>21</v>
      </c>
      <c r="H26" s="68">
        <v>-213243710</v>
      </c>
      <c r="I26" s="68">
        <v>-247599938</v>
      </c>
    </row>
    <row r="27" spans="1:9" x14ac:dyDescent="0.2">
      <c r="A27" s="232" t="s">
        <v>59</v>
      </c>
      <c r="B27" s="233"/>
      <c r="C27" s="233"/>
      <c r="D27" s="233"/>
      <c r="E27" s="233"/>
      <c r="F27" s="233"/>
      <c r="G27" s="23">
        <v>22</v>
      </c>
      <c r="H27" s="68">
        <v>0</v>
      </c>
      <c r="I27" s="68">
        <v>0</v>
      </c>
    </row>
    <row r="28" spans="1:9" ht="25.5" customHeight="1" x14ac:dyDescent="0.2">
      <c r="A28" s="232" t="s">
        <v>265</v>
      </c>
      <c r="B28" s="233"/>
      <c r="C28" s="233"/>
      <c r="D28" s="233"/>
      <c r="E28" s="233"/>
      <c r="F28" s="233"/>
      <c r="G28" s="23">
        <v>23</v>
      </c>
      <c r="H28" s="68">
        <v>-43203336</v>
      </c>
      <c r="I28" s="68">
        <v>-19251293</v>
      </c>
    </row>
    <row r="29" spans="1:9" x14ac:dyDescent="0.2">
      <c r="A29" s="232" t="s">
        <v>60</v>
      </c>
      <c r="B29" s="233"/>
      <c r="C29" s="233"/>
      <c r="D29" s="233"/>
      <c r="E29" s="233"/>
      <c r="F29" s="233"/>
      <c r="G29" s="23">
        <v>24</v>
      </c>
      <c r="H29" s="68">
        <v>223006763</v>
      </c>
      <c r="I29" s="68">
        <v>277150460</v>
      </c>
    </row>
    <row r="30" spans="1:9" ht="33" customHeight="1" x14ac:dyDescent="0.2">
      <c r="A30" s="232" t="s">
        <v>283</v>
      </c>
      <c r="B30" s="233"/>
      <c r="C30" s="233"/>
      <c r="D30" s="233"/>
      <c r="E30" s="233"/>
      <c r="F30" s="233"/>
      <c r="G30" s="23">
        <v>25</v>
      </c>
      <c r="H30" s="68">
        <v>89188377</v>
      </c>
      <c r="I30" s="68">
        <v>8857033</v>
      </c>
    </row>
    <row r="31" spans="1:9" x14ac:dyDescent="0.2">
      <c r="A31" s="232" t="s">
        <v>61</v>
      </c>
      <c r="B31" s="233"/>
      <c r="C31" s="233"/>
      <c r="D31" s="233"/>
      <c r="E31" s="233"/>
      <c r="F31" s="233"/>
      <c r="G31" s="23">
        <v>26</v>
      </c>
      <c r="H31" s="68">
        <v>-305275</v>
      </c>
      <c r="I31" s="68">
        <v>1067274</v>
      </c>
    </row>
    <row r="32" spans="1:9" ht="23.25" customHeight="1" x14ac:dyDescent="0.2">
      <c r="A32" s="232" t="s">
        <v>62</v>
      </c>
      <c r="B32" s="233"/>
      <c r="C32" s="233"/>
      <c r="D32" s="233"/>
      <c r="E32" s="233"/>
      <c r="F32" s="233"/>
      <c r="G32" s="23">
        <v>27</v>
      </c>
      <c r="H32" s="68">
        <v>0</v>
      </c>
      <c r="I32" s="68">
        <v>0</v>
      </c>
    </row>
    <row r="33" spans="1:9" x14ac:dyDescent="0.2">
      <c r="A33" s="232" t="s">
        <v>63</v>
      </c>
      <c r="B33" s="233"/>
      <c r="C33" s="233"/>
      <c r="D33" s="233"/>
      <c r="E33" s="233"/>
      <c r="F33" s="233"/>
      <c r="G33" s="23">
        <v>28</v>
      </c>
      <c r="H33" s="68">
        <v>6531651</v>
      </c>
      <c r="I33" s="68">
        <v>21754435</v>
      </c>
    </row>
    <row r="34" spans="1:9" x14ac:dyDescent="0.2">
      <c r="A34" s="232" t="s">
        <v>64</v>
      </c>
      <c r="B34" s="233"/>
      <c r="C34" s="233"/>
      <c r="D34" s="233"/>
      <c r="E34" s="233"/>
      <c r="F34" s="233"/>
      <c r="G34" s="23">
        <v>29</v>
      </c>
      <c r="H34" s="68">
        <v>37099340</v>
      </c>
      <c r="I34" s="68">
        <v>25187009</v>
      </c>
    </row>
    <row r="35" spans="1:9" ht="21" customHeight="1" x14ac:dyDescent="0.2">
      <c r="A35" s="232" t="s">
        <v>266</v>
      </c>
      <c r="B35" s="233"/>
      <c r="C35" s="233"/>
      <c r="D35" s="233"/>
      <c r="E35" s="233"/>
      <c r="F35" s="233"/>
      <c r="G35" s="23">
        <v>30</v>
      </c>
      <c r="H35" s="68">
        <v>25696883</v>
      </c>
      <c r="I35" s="68">
        <v>13234107</v>
      </c>
    </row>
    <row r="36" spans="1:9" x14ac:dyDescent="0.2">
      <c r="A36" s="234" t="s">
        <v>65</v>
      </c>
      <c r="B36" s="233"/>
      <c r="C36" s="233"/>
      <c r="D36" s="233"/>
      <c r="E36" s="233"/>
      <c r="F36" s="233"/>
      <c r="G36" s="23">
        <v>31</v>
      </c>
      <c r="H36" s="68">
        <v>-5156937</v>
      </c>
      <c r="I36" s="68">
        <v>-7361443</v>
      </c>
    </row>
    <row r="37" spans="1:9" x14ac:dyDescent="0.2">
      <c r="A37" s="236" t="s">
        <v>50</v>
      </c>
      <c r="B37" s="238"/>
      <c r="C37" s="238"/>
      <c r="D37" s="238"/>
      <c r="E37" s="238"/>
      <c r="F37" s="238"/>
      <c r="G37" s="22">
        <v>32</v>
      </c>
      <c r="H37" s="67">
        <f>SUM(H38:H51)</f>
        <v>-14458236</v>
      </c>
      <c r="I37" s="67">
        <f>SUM(I38:I51)</f>
        <v>-69342764</v>
      </c>
    </row>
    <row r="38" spans="1:9" x14ac:dyDescent="0.2">
      <c r="A38" s="232" t="s">
        <v>267</v>
      </c>
      <c r="B38" s="233"/>
      <c r="C38" s="233"/>
      <c r="D38" s="233"/>
      <c r="E38" s="233"/>
      <c r="F38" s="233"/>
      <c r="G38" s="23">
        <v>33</v>
      </c>
      <c r="H38" s="68">
        <v>117462</v>
      </c>
      <c r="I38" s="68">
        <v>443735</v>
      </c>
    </row>
    <row r="39" spans="1:9" x14ac:dyDescent="0.2">
      <c r="A39" s="232" t="s">
        <v>268</v>
      </c>
      <c r="B39" s="233"/>
      <c r="C39" s="233"/>
      <c r="D39" s="233"/>
      <c r="E39" s="233"/>
      <c r="F39" s="233"/>
      <c r="G39" s="23">
        <v>34</v>
      </c>
      <c r="H39" s="68">
        <v>-10755133</v>
      </c>
      <c r="I39" s="68">
        <v>-3506961</v>
      </c>
    </row>
    <row r="40" spans="1:9" x14ac:dyDescent="0.2">
      <c r="A40" s="232" t="s">
        <v>269</v>
      </c>
      <c r="B40" s="233"/>
      <c r="C40" s="233"/>
      <c r="D40" s="233"/>
      <c r="E40" s="233"/>
      <c r="F40" s="233"/>
      <c r="G40" s="23">
        <v>35</v>
      </c>
      <c r="H40" s="68">
        <v>0</v>
      </c>
      <c r="I40" s="68">
        <v>0</v>
      </c>
    </row>
    <row r="41" spans="1:9" x14ac:dyDescent="0.2">
      <c r="A41" s="232" t="s">
        <v>270</v>
      </c>
      <c r="B41" s="233"/>
      <c r="C41" s="233"/>
      <c r="D41" s="233"/>
      <c r="E41" s="233"/>
      <c r="F41" s="233"/>
      <c r="G41" s="23">
        <v>36</v>
      </c>
      <c r="H41" s="68">
        <v>-2690419</v>
      </c>
      <c r="I41" s="68">
        <v>-5213639</v>
      </c>
    </row>
    <row r="42" spans="1:9" ht="25.5" customHeight="1" x14ac:dyDescent="0.2">
      <c r="A42" s="232" t="s">
        <v>271</v>
      </c>
      <c r="B42" s="233"/>
      <c r="C42" s="233"/>
      <c r="D42" s="233"/>
      <c r="E42" s="233"/>
      <c r="F42" s="233"/>
      <c r="G42" s="23">
        <v>37</v>
      </c>
      <c r="H42" s="68">
        <v>6062690</v>
      </c>
      <c r="I42" s="68">
        <v>5527884</v>
      </c>
    </row>
    <row r="43" spans="1:9" ht="21.75" customHeight="1" x14ac:dyDescent="0.2">
      <c r="A43" s="232" t="s">
        <v>272</v>
      </c>
      <c r="B43" s="233"/>
      <c r="C43" s="233"/>
      <c r="D43" s="233"/>
      <c r="E43" s="233"/>
      <c r="F43" s="233"/>
      <c r="G43" s="23">
        <v>38</v>
      </c>
      <c r="H43" s="68">
        <v>-47768</v>
      </c>
      <c r="I43" s="68">
        <v>-493580</v>
      </c>
    </row>
    <row r="44" spans="1:9" ht="24" customHeight="1" x14ac:dyDescent="0.2">
      <c r="A44" s="232" t="s">
        <v>273</v>
      </c>
      <c r="B44" s="233"/>
      <c r="C44" s="233"/>
      <c r="D44" s="233"/>
      <c r="E44" s="233"/>
      <c r="F44" s="233"/>
      <c r="G44" s="23">
        <v>39</v>
      </c>
      <c r="H44" s="68">
        <v>14423302</v>
      </c>
      <c r="I44" s="68">
        <v>13500000</v>
      </c>
    </row>
    <row r="45" spans="1:9" x14ac:dyDescent="0.2">
      <c r="A45" s="232" t="s">
        <v>274</v>
      </c>
      <c r="B45" s="233"/>
      <c r="C45" s="233"/>
      <c r="D45" s="233"/>
      <c r="E45" s="233"/>
      <c r="F45" s="233"/>
      <c r="G45" s="23">
        <v>40</v>
      </c>
      <c r="H45" s="68">
        <v>51277485</v>
      </c>
      <c r="I45" s="68">
        <v>53822726</v>
      </c>
    </row>
    <row r="46" spans="1:9" x14ac:dyDescent="0.2">
      <c r="A46" s="232" t="s">
        <v>275</v>
      </c>
      <c r="B46" s="233"/>
      <c r="C46" s="233"/>
      <c r="D46" s="233"/>
      <c r="E46" s="233"/>
      <c r="F46" s="233"/>
      <c r="G46" s="23">
        <v>41</v>
      </c>
      <c r="H46" s="68">
        <v>-32108237</v>
      </c>
      <c r="I46" s="68">
        <v>-140910320</v>
      </c>
    </row>
    <row r="47" spans="1:9" x14ac:dyDescent="0.2">
      <c r="A47" s="232" t="s">
        <v>276</v>
      </c>
      <c r="B47" s="233"/>
      <c r="C47" s="233"/>
      <c r="D47" s="233"/>
      <c r="E47" s="233"/>
      <c r="F47" s="233"/>
      <c r="G47" s="23">
        <v>42</v>
      </c>
      <c r="H47" s="68">
        <v>0</v>
      </c>
      <c r="I47" s="68">
        <v>0</v>
      </c>
    </row>
    <row r="48" spans="1:9" x14ac:dyDescent="0.2">
      <c r="A48" s="232" t="s">
        <v>277</v>
      </c>
      <c r="B48" s="233"/>
      <c r="C48" s="233"/>
      <c r="D48" s="233"/>
      <c r="E48" s="233"/>
      <c r="F48" s="233"/>
      <c r="G48" s="23">
        <v>43</v>
      </c>
      <c r="H48" s="68">
        <v>0</v>
      </c>
      <c r="I48" s="68">
        <v>0</v>
      </c>
    </row>
    <row r="49" spans="1:9" x14ac:dyDescent="0.2">
      <c r="A49" s="232" t="s">
        <v>278</v>
      </c>
      <c r="B49" s="235"/>
      <c r="C49" s="235"/>
      <c r="D49" s="235"/>
      <c r="E49" s="235"/>
      <c r="F49" s="235"/>
      <c r="G49" s="23">
        <v>44</v>
      </c>
      <c r="H49" s="68">
        <v>0</v>
      </c>
      <c r="I49" s="68">
        <v>838043</v>
      </c>
    </row>
    <row r="50" spans="1:9" x14ac:dyDescent="0.2">
      <c r="A50" s="232" t="s">
        <v>279</v>
      </c>
      <c r="B50" s="235"/>
      <c r="C50" s="235"/>
      <c r="D50" s="235"/>
      <c r="E50" s="235"/>
      <c r="F50" s="235"/>
      <c r="G50" s="23">
        <v>45</v>
      </c>
      <c r="H50" s="68">
        <v>17850659</v>
      </c>
      <c r="I50" s="68">
        <v>14322151</v>
      </c>
    </row>
    <row r="51" spans="1:9" x14ac:dyDescent="0.2">
      <c r="A51" s="232" t="s">
        <v>280</v>
      </c>
      <c r="B51" s="235"/>
      <c r="C51" s="235"/>
      <c r="D51" s="235"/>
      <c r="E51" s="235"/>
      <c r="F51" s="235"/>
      <c r="G51" s="23">
        <v>46</v>
      </c>
      <c r="H51" s="68">
        <v>-58588277</v>
      </c>
      <c r="I51" s="68">
        <v>-7672803</v>
      </c>
    </row>
    <row r="52" spans="1:9" x14ac:dyDescent="0.2">
      <c r="A52" s="236" t="s">
        <v>51</v>
      </c>
      <c r="B52" s="237"/>
      <c r="C52" s="237"/>
      <c r="D52" s="237"/>
      <c r="E52" s="237"/>
      <c r="F52" s="237"/>
      <c r="G52" s="22">
        <v>47</v>
      </c>
      <c r="H52" s="67">
        <f>SUM(H53:H57)</f>
        <v>0</v>
      </c>
      <c r="I52" s="67">
        <f>SUM(I53:I57)</f>
        <v>-5901927</v>
      </c>
    </row>
    <row r="53" spans="1:9" x14ac:dyDescent="0.2">
      <c r="A53" s="232" t="s">
        <v>281</v>
      </c>
      <c r="B53" s="235"/>
      <c r="C53" s="235"/>
      <c r="D53" s="235"/>
      <c r="E53" s="235"/>
      <c r="F53" s="235"/>
      <c r="G53" s="23">
        <v>48</v>
      </c>
      <c r="H53" s="68">
        <v>0</v>
      </c>
      <c r="I53" s="68">
        <v>0</v>
      </c>
    </row>
    <row r="54" spans="1:9" x14ac:dyDescent="0.2">
      <c r="A54" s="232" t="s">
        <v>100</v>
      </c>
      <c r="B54" s="235"/>
      <c r="C54" s="235"/>
      <c r="D54" s="235"/>
      <c r="E54" s="235"/>
      <c r="F54" s="235"/>
      <c r="G54" s="23">
        <v>49</v>
      </c>
      <c r="H54" s="68">
        <v>0</v>
      </c>
      <c r="I54" s="68">
        <v>0</v>
      </c>
    </row>
    <row r="55" spans="1:9" x14ac:dyDescent="0.2">
      <c r="A55" s="232" t="s">
        <v>101</v>
      </c>
      <c r="B55" s="235"/>
      <c r="C55" s="235"/>
      <c r="D55" s="235"/>
      <c r="E55" s="235"/>
      <c r="F55" s="235"/>
      <c r="G55" s="23">
        <v>50</v>
      </c>
      <c r="H55" s="68">
        <v>0</v>
      </c>
      <c r="I55" s="68">
        <v>-5901927</v>
      </c>
    </row>
    <row r="56" spans="1:9" x14ac:dyDescent="0.2">
      <c r="A56" s="232" t="s">
        <v>102</v>
      </c>
      <c r="B56" s="235"/>
      <c r="C56" s="235"/>
      <c r="D56" s="235"/>
      <c r="E56" s="235"/>
      <c r="F56" s="235"/>
      <c r="G56" s="23">
        <v>51</v>
      </c>
      <c r="H56" s="68">
        <v>0</v>
      </c>
      <c r="I56" s="68">
        <v>0</v>
      </c>
    </row>
    <row r="57" spans="1:9" x14ac:dyDescent="0.2">
      <c r="A57" s="232" t="s">
        <v>103</v>
      </c>
      <c r="B57" s="235"/>
      <c r="C57" s="235"/>
      <c r="D57" s="235"/>
      <c r="E57" s="235"/>
      <c r="F57" s="235"/>
      <c r="G57" s="23">
        <v>52</v>
      </c>
      <c r="H57" s="68">
        <v>0</v>
      </c>
      <c r="I57" s="68">
        <v>0</v>
      </c>
    </row>
    <row r="58" spans="1:9" x14ac:dyDescent="0.2">
      <c r="A58" s="236" t="s">
        <v>52</v>
      </c>
      <c r="B58" s="237"/>
      <c r="C58" s="237"/>
      <c r="D58" s="237"/>
      <c r="E58" s="237"/>
      <c r="F58" s="237"/>
      <c r="G58" s="22">
        <v>53</v>
      </c>
      <c r="H58" s="67">
        <f>H6+H37+H52</f>
        <v>-12314901</v>
      </c>
      <c r="I58" s="67">
        <f>I6+I37+I52</f>
        <v>-199416825</v>
      </c>
    </row>
    <row r="59" spans="1:9" ht="24.75" customHeight="1" x14ac:dyDescent="0.2">
      <c r="A59" s="234" t="s">
        <v>282</v>
      </c>
      <c r="B59" s="235"/>
      <c r="C59" s="235"/>
      <c r="D59" s="235"/>
      <c r="E59" s="235"/>
      <c r="F59" s="235"/>
      <c r="G59" s="23">
        <v>54</v>
      </c>
      <c r="H59" s="68">
        <v>44102611</v>
      </c>
      <c r="I59" s="68">
        <v>-6277305</v>
      </c>
    </row>
    <row r="60" spans="1:9" ht="27.75" customHeight="1" x14ac:dyDescent="0.2">
      <c r="A60" s="236" t="s">
        <v>53</v>
      </c>
      <c r="B60" s="237"/>
      <c r="C60" s="237"/>
      <c r="D60" s="237"/>
      <c r="E60" s="237"/>
      <c r="F60" s="237"/>
      <c r="G60" s="22">
        <v>55</v>
      </c>
      <c r="H60" s="67">
        <f>H58+H59</f>
        <v>31787710</v>
      </c>
      <c r="I60" s="67">
        <f>I58+I59</f>
        <v>-205694130</v>
      </c>
    </row>
    <row r="61" spans="1:9" x14ac:dyDescent="0.2">
      <c r="A61" s="232" t="s">
        <v>104</v>
      </c>
      <c r="B61" s="235"/>
      <c r="C61" s="235"/>
      <c r="D61" s="235"/>
      <c r="E61" s="235"/>
      <c r="F61" s="235"/>
      <c r="G61" s="23">
        <v>56</v>
      </c>
      <c r="H61" s="68">
        <v>157278358</v>
      </c>
      <c r="I61" s="68">
        <v>446207971</v>
      </c>
    </row>
    <row r="62" spans="1:9" x14ac:dyDescent="0.2">
      <c r="A62" s="239" t="s">
        <v>54</v>
      </c>
      <c r="B62" s="240"/>
      <c r="C62" s="240"/>
      <c r="D62" s="240"/>
      <c r="E62" s="240"/>
      <c r="F62" s="240"/>
      <c r="G62" s="24">
        <v>57</v>
      </c>
      <c r="H62" s="69">
        <f>H60+H61</f>
        <v>189066068</v>
      </c>
      <c r="I62" s="69">
        <f>I60+I61</f>
        <v>240513841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F21" sqref="F21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55" t="s">
        <v>66</v>
      </c>
      <c r="B1" s="256"/>
      <c r="C1" s="256"/>
      <c r="D1" s="256"/>
      <c r="E1" s="257"/>
      <c r="F1" s="258"/>
      <c r="G1" s="258"/>
      <c r="H1" s="258"/>
      <c r="I1" s="258"/>
      <c r="J1" s="258"/>
      <c r="K1" s="259"/>
      <c r="L1" s="200"/>
      <c r="M1" s="200"/>
    </row>
    <row r="2" spans="1:34" ht="19.5" customHeight="1" x14ac:dyDescent="0.2">
      <c r="A2" s="201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0" t="s">
        <v>35</v>
      </c>
      <c r="M3" s="260"/>
    </row>
    <row r="4" spans="1:34" ht="13.5" customHeight="1" x14ac:dyDescent="0.2">
      <c r="A4" s="261" t="s">
        <v>27</v>
      </c>
      <c r="B4" s="261"/>
      <c r="C4" s="261"/>
      <c r="D4" s="254" t="s">
        <v>38</v>
      </c>
      <c r="E4" s="188" t="s">
        <v>71</v>
      </c>
      <c r="F4" s="188"/>
      <c r="G4" s="188"/>
      <c r="H4" s="188"/>
      <c r="I4" s="188"/>
      <c r="J4" s="188"/>
      <c r="K4" s="188"/>
      <c r="L4" s="188" t="s">
        <v>76</v>
      </c>
      <c r="M4" s="188" t="s">
        <v>47</v>
      </c>
    </row>
    <row r="5" spans="1:34" ht="56.25" x14ac:dyDescent="0.2">
      <c r="A5" s="261"/>
      <c r="B5" s="261"/>
      <c r="C5" s="261"/>
      <c r="D5" s="25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8"/>
      <c r="M5" s="188"/>
    </row>
    <row r="6" spans="1:34" x14ac:dyDescent="0.2">
      <c r="A6" s="188">
        <v>1</v>
      </c>
      <c r="B6" s="188"/>
      <c r="C6" s="188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53" t="s">
        <v>286</v>
      </c>
      <c r="B7" s="253"/>
      <c r="C7" s="253"/>
      <c r="D7" s="11">
        <v>1</v>
      </c>
      <c r="E7" s="73">
        <v>589325800</v>
      </c>
      <c r="F7" s="73">
        <v>681482525</v>
      </c>
      <c r="G7" s="73">
        <v>380035949</v>
      </c>
      <c r="H7" s="73">
        <v>400450237</v>
      </c>
      <c r="I7" s="73">
        <v>606452727</v>
      </c>
      <c r="J7" s="73">
        <v>253102679</v>
      </c>
      <c r="K7" s="74">
        <f>SUM(E7:J7)</f>
        <v>2910849917</v>
      </c>
      <c r="L7" s="73">
        <v>12492787</v>
      </c>
      <c r="M7" s="74">
        <f>K7+L7</f>
        <v>2923342704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1" t="s">
        <v>294</v>
      </c>
      <c r="B8" s="251"/>
      <c r="C8" s="251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1" t="s">
        <v>295</v>
      </c>
      <c r="B9" s="251"/>
      <c r="C9" s="251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0" t="s">
        <v>287</v>
      </c>
      <c r="B10" s="250"/>
      <c r="C10" s="250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380035949</v>
      </c>
      <c r="H10" s="74">
        <f t="shared" si="2"/>
        <v>400450237</v>
      </c>
      <c r="I10" s="74">
        <f t="shared" si="2"/>
        <v>606452727</v>
      </c>
      <c r="J10" s="74">
        <f t="shared" si="2"/>
        <v>253102679</v>
      </c>
      <c r="K10" s="74">
        <f t="shared" si="0"/>
        <v>2910849917</v>
      </c>
      <c r="L10" s="74">
        <f t="shared" si="2"/>
        <v>12492787</v>
      </c>
      <c r="M10" s="74">
        <f t="shared" si="1"/>
        <v>2923342704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0" t="s">
        <v>291</v>
      </c>
      <c r="B11" s="250"/>
      <c r="C11" s="250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-38133511</v>
      </c>
      <c r="H11" s="74">
        <f t="shared" si="3"/>
        <v>0</v>
      </c>
      <c r="I11" s="74">
        <f t="shared" si="3"/>
        <v>0</v>
      </c>
      <c r="J11" s="74">
        <f t="shared" si="3"/>
        <v>337079883</v>
      </c>
      <c r="K11" s="74">
        <f t="shared" si="0"/>
        <v>298946372</v>
      </c>
      <c r="L11" s="74">
        <f t="shared" si="3"/>
        <v>46392</v>
      </c>
      <c r="M11" s="74">
        <f t="shared" si="1"/>
        <v>298992764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1" t="s">
        <v>296</v>
      </c>
      <c r="B12" s="251"/>
      <c r="C12" s="251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337079883</v>
      </c>
      <c r="K12" s="74">
        <f t="shared" si="0"/>
        <v>337079883</v>
      </c>
      <c r="L12" s="73">
        <v>94093</v>
      </c>
      <c r="M12" s="74">
        <f t="shared" si="1"/>
        <v>337173976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2" t="s">
        <v>292</v>
      </c>
      <c r="B13" s="252"/>
      <c r="C13" s="252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-38133511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-38133511</v>
      </c>
      <c r="L13" s="74">
        <f t="shared" si="4"/>
        <v>-47701</v>
      </c>
      <c r="M13" s="74">
        <f t="shared" si="1"/>
        <v>-38181212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1" t="s">
        <v>297</v>
      </c>
      <c r="B14" s="251"/>
      <c r="C14" s="251"/>
      <c r="D14" s="11">
        <v>8</v>
      </c>
      <c r="E14" s="73">
        <v>0</v>
      </c>
      <c r="F14" s="73">
        <v>0</v>
      </c>
      <c r="G14" s="73">
        <v>-1782843</v>
      </c>
      <c r="H14" s="73">
        <v>0</v>
      </c>
      <c r="I14" s="73">
        <v>0</v>
      </c>
      <c r="J14" s="73">
        <v>0</v>
      </c>
      <c r="K14" s="74">
        <f>SUM(E14:J14)</f>
        <v>-1782843</v>
      </c>
      <c r="L14" s="73">
        <v>17755</v>
      </c>
      <c r="M14" s="74">
        <f>K14+L14</f>
        <v>-1765088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1" t="s">
        <v>298</v>
      </c>
      <c r="B15" s="251"/>
      <c r="C15" s="251"/>
      <c r="D15" s="11">
        <v>9</v>
      </c>
      <c r="E15" s="73">
        <v>0</v>
      </c>
      <c r="F15" s="73">
        <v>0</v>
      </c>
      <c r="G15" s="73">
        <v>-11776</v>
      </c>
      <c r="H15" s="73">
        <v>0</v>
      </c>
      <c r="I15" s="73">
        <v>0</v>
      </c>
      <c r="J15" s="73">
        <v>0</v>
      </c>
      <c r="K15" s="74">
        <f t="shared" si="0"/>
        <v>-11776</v>
      </c>
      <c r="L15" s="73">
        <v>-5274</v>
      </c>
      <c r="M15" s="74">
        <f t="shared" si="1"/>
        <v>-17050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1" t="s">
        <v>299</v>
      </c>
      <c r="B16" s="251"/>
      <c r="C16" s="251"/>
      <c r="D16" s="11">
        <v>10</v>
      </c>
      <c r="E16" s="73">
        <v>0</v>
      </c>
      <c r="F16" s="73">
        <v>0</v>
      </c>
      <c r="G16" s="73">
        <v>-34110939</v>
      </c>
      <c r="H16" s="73">
        <v>0</v>
      </c>
      <c r="I16" s="73">
        <v>0</v>
      </c>
      <c r="J16" s="73">
        <v>0</v>
      </c>
      <c r="K16" s="74">
        <f t="shared" si="0"/>
        <v>-34110939</v>
      </c>
      <c r="L16" s="73">
        <v>0</v>
      </c>
      <c r="M16" s="74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1" t="s">
        <v>300</v>
      </c>
      <c r="B17" s="251"/>
      <c r="C17" s="251"/>
      <c r="D17" s="11">
        <v>11</v>
      </c>
      <c r="E17" s="122">
        <v>0</v>
      </c>
      <c r="F17" s="122">
        <v>0</v>
      </c>
      <c r="G17" s="122">
        <v>-2227953</v>
      </c>
      <c r="H17" s="122">
        <v>0</v>
      </c>
      <c r="I17" s="122">
        <v>0</v>
      </c>
      <c r="J17" s="122">
        <v>0</v>
      </c>
      <c r="K17" s="74">
        <f t="shared" si="0"/>
        <v>-2227953</v>
      </c>
      <c r="L17" s="122">
        <v>-60182</v>
      </c>
      <c r="M17" s="74">
        <f t="shared" si="1"/>
        <v>-2288135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0" t="s">
        <v>301</v>
      </c>
      <c r="B18" s="250"/>
      <c r="C18" s="250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-1618988</v>
      </c>
      <c r="H18" s="74">
        <f t="shared" si="5"/>
        <v>1588339</v>
      </c>
      <c r="I18" s="74">
        <f t="shared" si="5"/>
        <v>252448548</v>
      </c>
      <c r="J18" s="74">
        <f t="shared" si="5"/>
        <v>-253102678</v>
      </c>
      <c r="K18" s="74">
        <f t="shared" si="0"/>
        <v>-684779</v>
      </c>
      <c r="L18" s="74">
        <f t="shared" si="5"/>
        <v>-325411</v>
      </c>
      <c r="M18" s="74">
        <f t="shared" si="1"/>
        <v>-1010190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1" t="s">
        <v>302</v>
      </c>
      <c r="B19" s="251"/>
      <c r="C19" s="251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1" t="s">
        <v>303</v>
      </c>
      <c r="B20" s="251"/>
      <c r="C20" s="251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206308</v>
      </c>
      <c r="J20" s="73">
        <v>0</v>
      </c>
      <c r="K20" s="74">
        <f t="shared" si="0"/>
        <v>206308</v>
      </c>
      <c r="L20" s="73">
        <v>-289314</v>
      </c>
      <c r="M20" s="74">
        <f t="shared" si="1"/>
        <v>-83006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1" t="s">
        <v>304</v>
      </c>
      <c r="B21" s="251"/>
      <c r="C21" s="251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-1541887</v>
      </c>
      <c r="K21" s="74">
        <f t="shared" si="0"/>
        <v>-1541887</v>
      </c>
      <c r="L21" s="73">
        <v>-200055</v>
      </c>
      <c r="M21" s="74">
        <f t="shared" si="1"/>
        <v>-1741942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1" t="s">
        <v>305</v>
      </c>
      <c r="B22" s="251"/>
      <c r="C22" s="251"/>
      <c r="D22" s="11">
        <v>16</v>
      </c>
      <c r="E22" s="73">
        <v>0</v>
      </c>
      <c r="F22" s="73">
        <v>0</v>
      </c>
      <c r="G22" s="73">
        <v>-1618988</v>
      </c>
      <c r="H22" s="73">
        <v>1588339</v>
      </c>
      <c r="I22" s="73">
        <v>252242240</v>
      </c>
      <c r="J22" s="73">
        <v>-251560791</v>
      </c>
      <c r="K22" s="74">
        <f t="shared" si="0"/>
        <v>650800</v>
      </c>
      <c r="L22" s="73">
        <v>163958</v>
      </c>
      <c r="M22" s="74">
        <f t="shared" si="1"/>
        <v>814758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0" t="s">
        <v>288</v>
      </c>
      <c r="B23" s="250"/>
      <c r="C23" s="250"/>
      <c r="D23" s="13">
        <v>17</v>
      </c>
      <c r="E23" s="74">
        <f t="shared" ref="E23:J23" si="6">E18+E11+E10</f>
        <v>589325800</v>
      </c>
      <c r="F23" s="74">
        <f t="shared" si="6"/>
        <v>681482525</v>
      </c>
      <c r="G23" s="74">
        <f t="shared" si="6"/>
        <v>340283450</v>
      </c>
      <c r="H23" s="74">
        <f t="shared" si="6"/>
        <v>402038576</v>
      </c>
      <c r="I23" s="74">
        <f t="shared" si="6"/>
        <v>858901275</v>
      </c>
      <c r="J23" s="74">
        <f t="shared" si="6"/>
        <v>337079884</v>
      </c>
      <c r="K23" s="74">
        <f t="shared" si="0"/>
        <v>3209111510</v>
      </c>
      <c r="L23" s="74">
        <f>L18+L11+L10</f>
        <v>12213768</v>
      </c>
      <c r="M23" s="74">
        <f t="shared" si="1"/>
        <v>3221325278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53" t="s">
        <v>289</v>
      </c>
      <c r="B24" s="253"/>
      <c r="C24" s="253"/>
      <c r="D24" s="11">
        <v>18</v>
      </c>
      <c r="E24" s="73">
        <v>589325800</v>
      </c>
      <c r="F24" s="73">
        <v>681482525</v>
      </c>
      <c r="G24" s="73">
        <v>340283450</v>
      </c>
      <c r="H24" s="73">
        <v>402038576</v>
      </c>
      <c r="I24" s="73">
        <v>858901275</v>
      </c>
      <c r="J24" s="73">
        <v>337079884</v>
      </c>
      <c r="K24" s="74">
        <f t="shared" si="0"/>
        <v>3209111510</v>
      </c>
      <c r="L24" s="73">
        <v>12213768</v>
      </c>
      <c r="M24" s="74">
        <f t="shared" si="1"/>
        <v>3221325278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1" t="s">
        <v>306</v>
      </c>
      <c r="B25" s="251"/>
      <c r="C25" s="251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1" t="s">
        <v>295</v>
      </c>
      <c r="B26" s="251"/>
      <c r="C26" s="251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0" t="s">
        <v>290</v>
      </c>
      <c r="B27" s="250"/>
      <c r="C27" s="250"/>
      <c r="D27" s="13">
        <v>21</v>
      </c>
      <c r="E27" s="74">
        <f>E24+E25+E26</f>
        <v>589325800</v>
      </c>
      <c r="F27" s="74">
        <f t="shared" ref="F27:L27" si="7">F24+F25+F26</f>
        <v>681482525</v>
      </c>
      <c r="G27" s="74">
        <f t="shared" si="7"/>
        <v>340283450</v>
      </c>
      <c r="H27" s="74">
        <f t="shared" si="7"/>
        <v>402038576</v>
      </c>
      <c r="I27" s="74">
        <f t="shared" si="7"/>
        <v>858901275</v>
      </c>
      <c r="J27" s="74">
        <f t="shared" si="7"/>
        <v>337079884</v>
      </c>
      <c r="K27" s="74">
        <f t="shared" si="0"/>
        <v>3209111510</v>
      </c>
      <c r="L27" s="74">
        <f t="shared" si="7"/>
        <v>12213768</v>
      </c>
      <c r="M27" s="74">
        <f t="shared" si="1"/>
        <v>3221325278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0" t="s">
        <v>307</v>
      </c>
      <c r="B28" s="250"/>
      <c r="C28" s="250"/>
      <c r="D28" s="13">
        <v>22</v>
      </c>
      <c r="E28" s="74">
        <f>E29+E30</f>
        <v>0</v>
      </c>
      <c r="F28" s="74">
        <f t="shared" ref="F28:L28" si="8">F29+F30</f>
        <v>0</v>
      </c>
      <c r="G28" s="74">
        <f t="shared" si="8"/>
        <v>116879046</v>
      </c>
      <c r="H28" s="74">
        <f t="shared" si="8"/>
        <v>0</v>
      </c>
      <c r="I28" s="74">
        <f t="shared" si="8"/>
        <v>0</v>
      </c>
      <c r="J28" s="74">
        <f t="shared" si="8"/>
        <v>92710048</v>
      </c>
      <c r="K28" s="74">
        <f t="shared" si="0"/>
        <v>209589094</v>
      </c>
      <c r="L28" s="74">
        <f t="shared" si="8"/>
        <v>-6666</v>
      </c>
      <c r="M28" s="74">
        <f t="shared" si="1"/>
        <v>209582428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1" t="s">
        <v>296</v>
      </c>
      <c r="B29" s="251"/>
      <c r="C29" s="251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92710048</v>
      </c>
      <c r="K29" s="74">
        <f t="shared" si="0"/>
        <v>92710048</v>
      </c>
      <c r="L29" s="73">
        <v>-26705</v>
      </c>
      <c r="M29" s="74">
        <f t="shared" si="1"/>
        <v>92683343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2" t="s">
        <v>308</v>
      </c>
      <c r="B30" s="252"/>
      <c r="C30" s="252"/>
      <c r="D30" s="13">
        <v>24</v>
      </c>
      <c r="E30" s="74">
        <f>E31+E32+E33+E34</f>
        <v>0</v>
      </c>
      <c r="F30" s="74">
        <f t="shared" ref="F30:L30" si="9">F31+F32+F33+F34</f>
        <v>0</v>
      </c>
      <c r="G30" s="74">
        <f t="shared" si="9"/>
        <v>116879046</v>
      </c>
      <c r="H30" s="74">
        <f t="shared" si="9"/>
        <v>0</v>
      </c>
      <c r="I30" s="74">
        <f t="shared" si="9"/>
        <v>0</v>
      </c>
      <c r="J30" s="74">
        <f t="shared" si="9"/>
        <v>0</v>
      </c>
      <c r="K30" s="74">
        <f t="shared" si="0"/>
        <v>116879046</v>
      </c>
      <c r="L30" s="74">
        <f t="shared" si="9"/>
        <v>20039</v>
      </c>
      <c r="M30" s="74">
        <f t="shared" si="1"/>
        <v>116899085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1" t="s">
        <v>297</v>
      </c>
      <c r="B31" s="251"/>
      <c r="C31" s="251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1" t="s">
        <v>298</v>
      </c>
      <c r="B32" s="251"/>
      <c r="C32" s="251"/>
      <c r="D32" s="11">
        <v>26</v>
      </c>
      <c r="E32" s="73">
        <v>0</v>
      </c>
      <c r="F32" s="73">
        <v>0</v>
      </c>
      <c r="G32" s="73">
        <v>126249282</v>
      </c>
      <c r="H32" s="73">
        <v>0</v>
      </c>
      <c r="I32" s="73">
        <v>0</v>
      </c>
      <c r="J32" s="73">
        <v>0</v>
      </c>
      <c r="K32" s="74">
        <f t="shared" si="0"/>
        <v>126249282</v>
      </c>
      <c r="L32" s="73">
        <v>14982</v>
      </c>
      <c r="M32" s="74">
        <f t="shared" si="1"/>
        <v>126264264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1" t="s">
        <v>299</v>
      </c>
      <c r="B33" s="251"/>
      <c r="C33" s="251"/>
      <c r="D33" s="11">
        <v>27</v>
      </c>
      <c r="E33" s="73">
        <v>0</v>
      </c>
      <c r="F33" s="73">
        <v>0</v>
      </c>
      <c r="G33" s="73">
        <v>-9599225</v>
      </c>
      <c r="H33" s="73">
        <v>0</v>
      </c>
      <c r="I33" s="73">
        <v>0</v>
      </c>
      <c r="J33" s="73">
        <v>0</v>
      </c>
      <c r="K33" s="74">
        <f t="shared" si="0"/>
        <v>-9599225</v>
      </c>
      <c r="L33" s="73">
        <v>0</v>
      </c>
      <c r="M33" s="74">
        <f t="shared" si="1"/>
        <v>-9599225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1" t="s">
        <v>309</v>
      </c>
      <c r="B34" s="251"/>
      <c r="C34" s="251"/>
      <c r="D34" s="11">
        <v>28</v>
      </c>
      <c r="E34" s="73">
        <v>0</v>
      </c>
      <c r="F34" s="73">
        <v>0</v>
      </c>
      <c r="G34" s="73">
        <v>228989</v>
      </c>
      <c r="H34" s="73">
        <v>0</v>
      </c>
      <c r="I34" s="73">
        <v>0</v>
      </c>
      <c r="J34" s="73">
        <v>0</v>
      </c>
      <c r="K34" s="74">
        <f t="shared" si="0"/>
        <v>228989</v>
      </c>
      <c r="L34" s="73">
        <v>5057</v>
      </c>
      <c r="M34" s="74">
        <f t="shared" si="1"/>
        <v>234046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0" t="s">
        <v>310</v>
      </c>
      <c r="B35" s="250"/>
      <c r="C35" s="250"/>
      <c r="D35" s="13">
        <v>29</v>
      </c>
      <c r="E35" s="74">
        <f>E36+E37+E38+E39</f>
        <v>0</v>
      </c>
      <c r="F35" s="74">
        <f t="shared" ref="F35:L35" si="10">F36+F37+F38+F39</f>
        <v>0</v>
      </c>
      <c r="G35" s="74">
        <f t="shared" si="10"/>
        <v>-401689</v>
      </c>
      <c r="H35" s="74">
        <f t="shared" si="10"/>
        <v>-1</v>
      </c>
      <c r="I35" s="74">
        <f t="shared" si="10"/>
        <v>337583997</v>
      </c>
      <c r="J35" s="74">
        <f t="shared" si="10"/>
        <v>-337079884</v>
      </c>
      <c r="K35" s="74">
        <f t="shared" si="0"/>
        <v>102423</v>
      </c>
      <c r="L35" s="74">
        <f t="shared" si="10"/>
        <v>-14982</v>
      </c>
      <c r="M35" s="74">
        <f t="shared" si="1"/>
        <v>87441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1" t="s">
        <v>302</v>
      </c>
      <c r="B36" s="251"/>
      <c r="C36" s="251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1" t="s">
        <v>303</v>
      </c>
      <c r="B37" s="251"/>
      <c r="C37" s="251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1" t="s">
        <v>311</v>
      </c>
      <c r="B38" s="251"/>
      <c r="C38" s="251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1" t="s">
        <v>312</v>
      </c>
      <c r="B39" s="251"/>
      <c r="C39" s="251"/>
      <c r="D39" s="11">
        <v>33</v>
      </c>
      <c r="E39" s="73">
        <v>0</v>
      </c>
      <c r="F39" s="73">
        <v>0</v>
      </c>
      <c r="G39" s="73">
        <v>-401689</v>
      </c>
      <c r="H39" s="73">
        <v>-1</v>
      </c>
      <c r="I39" s="73">
        <v>337583997</v>
      </c>
      <c r="J39" s="73">
        <v>-337079884</v>
      </c>
      <c r="K39" s="74">
        <f t="shared" si="0"/>
        <v>102423</v>
      </c>
      <c r="L39" s="73">
        <v>-14982</v>
      </c>
      <c r="M39" s="74">
        <f t="shared" si="1"/>
        <v>87441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0" t="s">
        <v>313</v>
      </c>
      <c r="B40" s="250"/>
      <c r="C40" s="250"/>
      <c r="D40" s="13">
        <v>34</v>
      </c>
      <c r="E40" s="74">
        <f t="shared" ref="E40:J40" si="11">E35+E28+E27</f>
        <v>589325800</v>
      </c>
      <c r="F40" s="74">
        <f t="shared" si="11"/>
        <v>681482525</v>
      </c>
      <c r="G40" s="74">
        <f t="shared" si="11"/>
        <v>456760807</v>
      </c>
      <c r="H40" s="74">
        <f t="shared" si="11"/>
        <v>402038575</v>
      </c>
      <c r="I40" s="74">
        <f t="shared" si="11"/>
        <v>1196485272</v>
      </c>
      <c r="J40" s="74">
        <f t="shared" si="11"/>
        <v>92710048</v>
      </c>
      <c r="K40" s="74">
        <f t="shared" si="0"/>
        <v>3418803027</v>
      </c>
      <c r="L40" s="74">
        <f>L35+L28+L27</f>
        <v>12192120</v>
      </c>
      <c r="M40" s="74">
        <f t="shared" si="1"/>
        <v>3430995147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opLeftCell="A2" workbookViewId="0">
      <selection activeCell="O25" sqref="O25"/>
    </sheetView>
  </sheetViews>
  <sheetFormatPr defaultRowHeight="12.75" x14ac:dyDescent="0.2"/>
  <sheetData>
    <row r="1" spans="1:9" x14ac:dyDescent="0.2">
      <c r="A1" s="262" t="s">
        <v>422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263"/>
      <c r="B2" s="263"/>
      <c r="C2" s="263"/>
      <c r="D2" s="263"/>
      <c r="E2" s="263"/>
      <c r="F2" s="263"/>
      <c r="G2" s="263"/>
      <c r="H2" s="263"/>
      <c r="I2" s="263"/>
    </row>
    <row r="3" spans="1:9" x14ac:dyDescent="0.2">
      <c r="A3" s="263"/>
      <c r="B3" s="263"/>
      <c r="C3" s="263"/>
      <c r="D3" s="263"/>
      <c r="E3" s="263"/>
      <c r="F3" s="263"/>
      <c r="G3" s="263"/>
      <c r="H3" s="263"/>
      <c r="I3" s="263"/>
    </row>
    <row r="4" spans="1:9" x14ac:dyDescent="0.2">
      <c r="A4" s="263"/>
      <c r="B4" s="263"/>
      <c r="C4" s="263"/>
      <c r="D4" s="263"/>
      <c r="E4" s="263"/>
      <c r="F4" s="263"/>
      <c r="G4" s="263"/>
      <c r="H4" s="263"/>
      <c r="I4" s="263"/>
    </row>
    <row r="5" spans="1:9" x14ac:dyDescent="0.2">
      <c r="A5" s="263"/>
      <c r="B5" s="263"/>
      <c r="C5" s="263"/>
      <c r="D5" s="263"/>
      <c r="E5" s="263"/>
      <c r="F5" s="263"/>
      <c r="G5" s="263"/>
      <c r="H5" s="263"/>
      <c r="I5" s="263"/>
    </row>
    <row r="6" spans="1:9" x14ac:dyDescent="0.2">
      <c r="A6" s="263"/>
      <c r="B6" s="263"/>
      <c r="C6" s="263"/>
      <c r="D6" s="263"/>
      <c r="E6" s="263"/>
      <c r="F6" s="263"/>
      <c r="G6" s="263"/>
      <c r="H6" s="263"/>
      <c r="I6" s="263"/>
    </row>
    <row r="7" spans="1:9" x14ac:dyDescent="0.2">
      <c r="A7" s="263"/>
      <c r="B7" s="263"/>
      <c r="C7" s="263"/>
      <c r="D7" s="263"/>
      <c r="E7" s="263"/>
      <c r="F7" s="263"/>
      <c r="G7" s="263"/>
      <c r="H7" s="263"/>
      <c r="I7" s="263"/>
    </row>
    <row r="8" spans="1:9" x14ac:dyDescent="0.2">
      <c r="A8" s="263"/>
      <c r="B8" s="263"/>
      <c r="C8" s="263"/>
      <c r="D8" s="263"/>
      <c r="E8" s="263"/>
      <c r="F8" s="263"/>
      <c r="G8" s="263"/>
      <c r="H8" s="263"/>
      <c r="I8" s="263"/>
    </row>
    <row r="9" spans="1:9" x14ac:dyDescent="0.2">
      <c r="A9" s="263"/>
      <c r="B9" s="263"/>
      <c r="C9" s="263"/>
      <c r="D9" s="263"/>
      <c r="E9" s="263"/>
      <c r="F9" s="263"/>
      <c r="G9" s="263"/>
      <c r="H9" s="263"/>
      <c r="I9" s="263"/>
    </row>
    <row r="10" spans="1:9" x14ac:dyDescent="0.2">
      <c r="A10" s="263"/>
      <c r="B10" s="263"/>
      <c r="C10" s="263"/>
      <c r="D10" s="263"/>
      <c r="E10" s="263"/>
      <c r="F10" s="263"/>
      <c r="G10" s="263"/>
      <c r="H10" s="263"/>
      <c r="I10" s="263"/>
    </row>
    <row r="11" spans="1:9" x14ac:dyDescent="0.2">
      <c r="A11" s="263"/>
      <c r="B11" s="263"/>
      <c r="C11" s="263"/>
      <c r="D11" s="263"/>
      <c r="E11" s="263"/>
      <c r="F11" s="263"/>
      <c r="G11" s="263"/>
      <c r="H11" s="263"/>
      <c r="I11" s="263"/>
    </row>
    <row r="12" spans="1:9" x14ac:dyDescent="0.2">
      <c r="A12" s="263"/>
      <c r="B12" s="263"/>
      <c r="C12" s="263"/>
      <c r="D12" s="263"/>
      <c r="E12" s="263"/>
      <c r="F12" s="263"/>
      <c r="G12" s="263"/>
      <c r="H12" s="263"/>
      <c r="I12" s="263"/>
    </row>
    <row r="13" spans="1:9" x14ac:dyDescent="0.2">
      <c r="A13" s="263"/>
      <c r="B13" s="263"/>
      <c r="C13" s="263"/>
      <c r="D13" s="263"/>
      <c r="E13" s="263"/>
      <c r="F13" s="263"/>
      <c r="G13" s="263"/>
      <c r="H13" s="263"/>
      <c r="I13" s="263"/>
    </row>
    <row r="14" spans="1:9" x14ac:dyDescent="0.2">
      <c r="A14" s="263"/>
      <c r="B14" s="263"/>
      <c r="C14" s="263"/>
      <c r="D14" s="263"/>
      <c r="E14" s="263"/>
      <c r="F14" s="263"/>
      <c r="G14" s="263"/>
      <c r="H14" s="263"/>
      <c r="I14" s="263"/>
    </row>
    <row r="15" spans="1:9" x14ac:dyDescent="0.2">
      <c r="A15" s="263"/>
      <c r="B15" s="263"/>
      <c r="C15" s="263"/>
      <c r="D15" s="263"/>
      <c r="E15" s="263"/>
      <c r="F15" s="263"/>
      <c r="G15" s="263"/>
      <c r="H15" s="263"/>
      <c r="I15" s="263"/>
    </row>
    <row r="16" spans="1:9" x14ac:dyDescent="0.2">
      <c r="A16" s="263"/>
      <c r="B16" s="263"/>
      <c r="C16" s="263"/>
      <c r="D16" s="263"/>
      <c r="E16" s="263"/>
      <c r="F16" s="263"/>
      <c r="G16" s="263"/>
      <c r="H16" s="263"/>
      <c r="I16" s="263"/>
    </row>
    <row r="17" spans="1:9" x14ac:dyDescent="0.2">
      <c r="A17" s="263"/>
      <c r="B17" s="263"/>
      <c r="C17" s="263"/>
      <c r="D17" s="263"/>
      <c r="E17" s="263"/>
      <c r="F17" s="263"/>
      <c r="G17" s="263"/>
      <c r="H17" s="263"/>
      <c r="I17" s="263"/>
    </row>
    <row r="18" spans="1:9" x14ac:dyDescent="0.2">
      <c r="A18" s="263"/>
      <c r="B18" s="263"/>
      <c r="C18" s="263"/>
      <c r="D18" s="263"/>
      <c r="E18" s="263"/>
      <c r="F18" s="263"/>
      <c r="G18" s="263"/>
      <c r="H18" s="263"/>
      <c r="I18" s="263"/>
    </row>
    <row r="19" spans="1:9" x14ac:dyDescent="0.2">
      <c r="A19" s="263"/>
      <c r="B19" s="263"/>
      <c r="C19" s="263"/>
      <c r="D19" s="263"/>
      <c r="E19" s="263"/>
      <c r="F19" s="263"/>
      <c r="G19" s="263"/>
      <c r="H19" s="263"/>
      <c r="I19" s="263"/>
    </row>
    <row r="20" spans="1:9" x14ac:dyDescent="0.2">
      <c r="A20" s="263"/>
      <c r="B20" s="263"/>
      <c r="C20" s="263"/>
      <c r="D20" s="263"/>
      <c r="E20" s="263"/>
      <c r="F20" s="263"/>
      <c r="G20" s="263"/>
      <c r="H20" s="263"/>
      <c r="I20" s="263"/>
    </row>
    <row r="21" spans="1:9" x14ac:dyDescent="0.2">
      <c r="A21" s="263"/>
      <c r="B21" s="263"/>
      <c r="C21" s="263"/>
      <c r="D21" s="263"/>
      <c r="E21" s="263"/>
      <c r="F21" s="263"/>
      <c r="G21" s="263"/>
      <c r="H21" s="263"/>
      <c r="I21" s="263"/>
    </row>
    <row r="22" spans="1:9" x14ac:dyDescent="0.2">
      <c r="A22" s="263"/>
      <c r="B22" s="263"/>
      <c r="C22" s="263"/>
      <c r="D22" s="263"/>
      <c r="E22" s="263"/>
      <c r="F22" s="263"/>
      <c r="G22" s="263"/>
      <c r="H22" s="263"/>
      <c r="I22" s="263"/>
    </row>
    <row r="23" spans="1:9" x14ac:dyDescent="0.2">
      <c r="A23" s="263"/>
      <c r="B23" s="263"/>
      <c r="C23" s="263"/>
      <c r="D23" s="263"/>
      <c r="E23" s="263"/>
      <c r="F23" s="263"/>
      <c r="G23" s="263"/>
      <c r="H23" s="263"/>
      <c r="I23" s="263"/>
    </row>
    <row r="24" spans="1:9" x14ac:dyDescent="0.2">
      <c r="A24" s="263"/>
      <c r="B24" s="263"/>
      <c r="C24" s="263"/>
      <c r="D24" s="263"/>
      <c r="E24" s="263"/>
      <c r="F24" s="263"/>
      <c r="G24" s="263"/>
      <c r="H24" s="263"/>
      <c r="I24" s="263"/>
    </row>
    <row r="25" spans="1:9" x14ac:dyDescent="0.2">
      <c r="A25" s="263"/>
      <c r="B25" s="263"/>
      <c r="C25" s="263"/>
      <c r="D25" s="263"/>
      <c r="E25" s="263"/>
      <c r="F25" s="263"/>
      <c r="G25" s="263"/>
      <c r="H25" s="263"/>
      <c r="I25" s="263"/>
    </row>
    <row r="26" spans="1:9" x14ac:dyDescent="0.2">
      <c r="A26" s="263"/>
      <c r="B26" s="263"/>
      <c r="C26" s="263"/>
      <c r="D26" s="263"/>
      <c r="E26" s="263"/>
      <c r="F26" s="263"/>
      <c r="G26" s="263"/>
      <c r="H26" s="263"/>
      <c r="I26" s="263"/>
    </row>
    <row r="27" spans="1:9" x14ac:dyDescent="0.2">
      <c r="A27" s="263"/>
      <c r="B27" s="263"/>
      <c r="C27" s="263"/>
      <c r="D27" s="263"/>
      <c r="E27" s="263"/>
      <c r="F27" s="263"/>
      <c r="G27" s="263"/>
      <c r="H27" s="263"/>
      <c r="I27" s="263"/>
    </row>
    <row r="28" spans="1:9" x14ac:dyDescent="0.2">
      <c r="A28" s="263"/>
      <c r="B28" s="263"/>
      <c r="C28" s="263"/>
      <c r="D28" s="263"/>
      <c r="E28" s="263"/>
      <c r="F28" s="263"/>
      <c r="G28" s="263"/>
      <c r="H28" s="263"/>
      <c r="I28" s="263"/>
    </row>
    <row r="29" spans="1:9" x14ac:dyDescent="0.2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9" x14ac:dyDescent="0.2">
      <c r="A30" s="263"/>
      <c r="B30" s="263"/>
      <c r="C30" s="263"/>
      <c r="D30" s="263"/>
      <c r="E30" s="263"/>
      <c r="F30" s="263"/>
      <c r="G30" s="263"/>
      <c r="H30" s="263"/>
      <c r="I30" s="263"/>
    </row>
    <row r="31" spans="1:9" x14ac:dyDescent="0.2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9" x14ac:dyDescent="0.2">
      <c r="A32" s="263"/>
      <c r="B32" s="263"/>
      <c r="C32" s="263"/>
      <c r="D32" s="263"/>
      <c r="E32" s="263"/>
      <c r="F32" s="263"/>
      <c r="G32" s="263"/>
      <c r="H32" s="263"/>
      <c r="I32" s="263"/>
    </row>
    <row r="33" spans="1:9" x14ac:dyDescent="0.2">
      <c r="A33" s="263"/>
      <c r="B33" s="263"/>
      <c r="C33" s="263"/>
      <c r="D33" s="263"/>
      <c r="E33" s="263"/>
      <c r="F33" s="263"/>
      <c r="G33" s="263"/>
      <c r="H33" s="263"/>
      <c r="I33" s="263"/>
    </row>
    <row r="34" spans="1:9" x14ac:dyDescent="0.2">
      <c r="A34" s="263"/>
      <c r="B34" s="263"/>
      <c r="C34" s="263"/>
      <c r="D34" s="263"/>
      <c r="E34" s="263"/>
      <c r="F34" s="263"/>
      <c r="G34" s="263"/>
      <c r="H34" s="263"/>
      <c r="I34" s="263"/>
    </row>
    <row r="35" spans="1:9" x14ac:dyDescent="0.2">
      <c r="A35" s="263"/>
      <c r="B35" s="263"/>
      <c r="C35" s="263"/>
      <c r="D35" s="263"/>
      <c r="E35" s="263"/>
      <c r="F35" s="263"/>
      <c r="G35" s="263"/>
      <c r="H35" s="263"/>
      <c r="I35" s="263"/>
    </row>
    <row r="36" spans="1:9" x14ac:dyDescent="0.2">
      <c r="A36" s="263"/>
      <c r="B36" s="263"/>
      <c r="C36" s="263"/>
      <c r="D36" s="263"/>
      <c r="E36" s="263"/>
      <c r="F36" s="263"/>
      <c r="G36" s="263"/>
      <c r="H36" s="263"/>
      <c r="I36" s="263"/>
    </row>
    <row r="37" spans="1:9" x14ac:dyDescent="0.2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">
      <c r="A38" s="263"/>
      <c r="B38" s="263"/>
      <c r="C38" s="263"/>
      <c r="D38" s="263"/>
      <c r="E38" s="263"/>
      <c r="F38" s="263"/>
      <c r="G38" s="263"/>
      <c r="H38" s="263"/>
      <c r="I38" s="263"/>
    </row>
    <row r="39" spans="1:9" x14ac:dyDescent="0.2">
      <c r="A39" s="263"/>
      <c r="B39" s="263"/>
      <c r="C39" s="263"/>
      <c r="D39" s="263"/>
      <c r="E39" s="263"/>
      <c r="F39" s="263"/>
      <c r="G39" s="263"/>
      <c r="H39" s="263"/>
      <c r="I39" s="263"/>
    </row>
    <row r="40" spans="1:9" x14ac:dyDescent="0.2">
      <c r="A40" s="263"/>
      <c r="B40" s="263"/>
      <c r="C40" s="263"/>
      <c r="D40" s="263"/>
      <c r="E40" s="263"/>
      <c r="F40" s="263"/>
      <c r="G40" s="263"/>
      <c r="H40" s="263"/>
      <c r="I40" s="263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2006/documentManagement/types"/>
    <ds:schemaRef ds:uri="http://www.w3.org/XML/1998/namespace"/>
    <ds:schemaRef ds:uri="http://purl.org/dc/terms/"/>
    <ds:schemaRef ds:uri="d8745bc5-821e-4205-946a-621c2da728c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2baa3bd-a2fa-4ea9-9ebb-3a9c6a55952b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2019-04-30T12:53:47Z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