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06 2019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F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D31" i="21"/>
  <c r="D73" i="21" s="1"/>
  <c r="D24" i="21"/>
  <c r="E40" i="23"/>
  <c r="K10" i="23"/>
  <c r="M10" i="23" s="1"/>
  <c r="E23" i="23"/>
  <c r="D76" i="20"/>
  <c r="D124" i="20" s="1"/>
  <c r="D21" i="20"/>
  <c r="D15" i="20" s="1"/>
  <c r="D73" i="20" s="1"/>
  <c r="D65" i="21"/>
  <c r="D69" i="21" s="1"/>
  <c r="D83" i="21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K40" i="23" l="1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I74" i="21" s="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I61" i="21" s="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I28" i="21" s="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I53" i="24" s="1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I45" i="24" s="1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G32" i="24"/>
  <c r="E32" i="24"/>
  <c r="E31" i="24" s="1"/>
  <c r="D32" i="24"/>
  <c r="F32" i="24" s="1"/>
  <c r="H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I108" i="20" s="1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66" i="21" l="1"/>
  <c r="I35" i="21"/>
  <c r="I32" i="21"/>
  <c r="I13" i="21"/>
  <c r="I32" i="24"/>
  <c r="H72" i="24"/>
  <c r="I74" i="24"/>
  <c r="I66" i="24"/>
  <c r="H24" i="24"/>
  <c r="E72" i="24"/>
  <c r="F66" i="24"/>
  <c r="E24" i="21"/>
  <c r="H31" i="21"/>
  <c r="I49" i="21"/>
  <c r="H6" i="22"/>
  <c r="H58" i="22" s="1"/>
  <c r="H60" i="22" s="1"/>
  <c r="H62" i="22" s="1"/>
  <c r="I28" i="24"/>
  <c r="I7" i="21"/>
  <c r="I25" i="21"/>
  <c r="I92" i="20"/>
  <c r="I85" i="20"/>
  <c r="I77" i="20"/>
  <c r="I25" i="20"/>
  <c r="I8" i="20"/>
  <c r="I11" i="20"/>
  <c r="G21" i="20"/>
  <c r="G15" i="20" s="1"/>
  <c r="H24" i="21"/>
  <c r="H21" i="20"/>
  <c r="H15" i="20" s="1"/>
  <c r="I58" i="20"/>
  <c r="I69" i="20"/>
  <c r="I81" i="20"/>
  <c r="I89" i="20"/>
  <c r="I38" i="21"/>
  <c r="H53" i="20"/>
  <c r="F74" i="24"/>
  <c r="I42" i="20"/>
  <c r="H76" i="20"/>
  <c r="I13" i="24"/>
  <c r="H44" i="24"/>
  <c r="E44" i="2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H124" i="20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F44" i="21"/>
  <c r="H72" i="21"/>
  <c r="H65" i="24"/>
  <c r="H69" i="24" s="1"/>
  <c r="H83" i="24" s="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31" i="21" l="1"/>
  <c r="I72" i="24"/>
  <c r="I24" i="24"/>
  <c r="H73" i="24"/>
  <c r="I44" i="24"/>
  <c r="H65" i="21"/>
  <c r="H69" i="21" s="1"/>
  <c r="H83" i="21" s="1"/>
  <c r="F44" i="24"/>
  <c r="E65" i="24"/>
  <c r="E69" i="24" s="1"/>
  <c r="E83" i="24" s="1"/>
  <c r="I76" i="20"/>
  <c r="I53" i="20"/>
  <c r="H7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F65" i="24" l="1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<sst xmlns="http://schemas.openxmlformats.org/spreadsheetml/2006/main" count="507" uniqueCount="390">
  <si>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</si>
  <si>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</si>
  <si>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</si>
  <si>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</si>
  <si>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</si>
  <si>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</si>
  <si>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</si>
  <si>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</si>
  <si>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</si>
  <si>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</si>
  <si>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</si>
  <si>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</si>
  <si>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</si>
  <si>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</si>
  <si>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</si>
  <si>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</si>
  <si>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</si>
  <si>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</si>
  <si>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</si>
  <si>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</si>
  <si>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</si>
  <si>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</si>
  <si>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</si>
  <si>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</si>
  <si>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</si>
  <si>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</si>
  <si>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</si>
  <si>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</si>
  <si>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</si>
  <si>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</si>
  <si>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</si>
  <si>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</si>
  <si>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</si>
  <si>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</si>
  <si>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</si>
  <si>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</si>
  <si>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</si>
  <si>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</si>
  <si>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</si>
  <si>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</si>
  <si>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</si>
  <si>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</si>
  <si>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</si>
  <si>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</si>
  <si>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</si>
  <si>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</si>
  <si>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</si>
  <si>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</si>
  <si>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</si>
  <si>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</si>
  <si>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</si>
  <si>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</si>
  <si>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</si>
  <si>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</si>
  <si>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</si>
  <si>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</si>
  <si>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</si>
  <si>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</si>
  <si>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</si>
  <si>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</si>
  <si>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</si>
  <si>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</si>
  <si>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</si>
  <si>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</si>
  <si>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</si>
  <si>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</si>
  <si>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</si>
  <si>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</si>
  <si>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</si>
  <si>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</si>
  <si>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</si>
  <si>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</si>
  <si>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</si>
  <si>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</si>
  <si>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</si>
  <si>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</si>
  <si>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</si>
  <si>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</si>
  <si>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</si>
  <si>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</si>
  <si>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</si>
  <si>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</si>
  <si>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</si>
  <si>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</si>
  <si>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</si>
  <si>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</si>
  <si>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</si>
  <si>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</si>
  <si>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</si>
  <si>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</si>
  <si>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</si>
  <si>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</si>
  <si>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</si>
  <si>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</si>
  <si>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</si>
  <si>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</si>
  <si>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</si>
  <si>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</si>
  <si>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</si>
  <si>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</si>
  <si>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</si>
  <si>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</si>
  <si>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</si>
  <si>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</si>
  <si>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</si>
  <si>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</si>
  <si>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</si>
  <si>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</si>
  <si>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</si>
  <si>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</si>
  <si>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</si>
  <si>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</si>
  <si>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</si>
  <si>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</si>
  <si>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</si>
  <si>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</si>
  <si>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</si>
  <si>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</si>
  <si>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</si>
  <si>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</si>
  <si>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</si>
  <si>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</si>
  <si>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</si>
  <si>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</si>
  <si>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</si>
  <si>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</si>
  <si>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</si>
  <si>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</si>
  <si>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</si>
  <si>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</si>
  <si>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</si>
  <si>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</si>
  <si>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</si>
  <si>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</si>
  <si>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</si>
  <si>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</si>
  <si>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</si>
  <si>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</si>
  <si>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</si>
  <si>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</si>
  <si>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</si>
  <si>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</si>
  <si>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</si>
  <si>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</si>
  <si>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</si>
  <si>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</si>
  <si>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</si>
  <si>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</si>
  <si>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</si>
  <si>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</si>
  <si>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</si>
  <si>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</si>
  <si>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</si>
  <si>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</si>
  <si>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</si>
  <si>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</si>
  <si>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</si>
  <si>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</si>
  <si>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</si>
  <si>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</si>
  <si>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</si>
  <si>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</si>
  <si>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</si>
  <si>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</si>
  <si>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</si>
  <si>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</si>
  <si>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</si>
  <si>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</si>
  <si>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</si>
  <si>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</si>
  <si>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</si>
  <si>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</si>
  <si>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</si>
  <si>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</si>
  <si>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</si>
  <si>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</si>
  <si>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</si>
  <si>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</si>
  <si>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</si>
  <si>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</si>
  <si>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</si>
  <si>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</si>
  <si>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</si>
  <si>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</si>
  <si>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</si>
  <si>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</si>
  <si>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</si>
  <si>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</si>
  <si>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</si>
  <si>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</si>
  <si>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</si>
  <si>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</si>
  <si>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</si>
  <si>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</si>
  <si>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</si>
  <si>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</si>
  <si>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</si>
  <si>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</si>
  <si>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</si>
  <si>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</si>
  <si>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</si>
  <si>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</si>
  <si>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</si>
  <si>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</si>
  <si>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</si>
  <si>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</si>
  <si>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</si>
  <si>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</si>
  <si>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</si>
  <si>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</si>
  <si>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</si>
  <si>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</si>
  <si>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</si>
  <si>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</si>
  <si>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</si>
  <si>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</si>
  <si>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</si>
  <si>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</si>
  <si>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</si>
  <si>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</si>
  <si>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</si>
  <si>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</si>
  <si>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</si>
  <si>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</si>
  <si>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</si>
  <si>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</si>
  <si>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</si>
  <si>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</si>
  <si>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</si>
  <si>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</si>
  <si>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</si>
  <si>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</si>
  <si>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</si>
  <si>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</si>
  <si>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</si>
  <si>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</si>
  <si>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</si>
  <si>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</si>
  <si>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</si>
  <si>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</si>
  <si>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</si>
  <si>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</si>
  <si>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</si>
  <si>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</si>
  <si>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</si>
  <si>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</si>
  <si>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</si>
  <si>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</si>
  <si>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</si>
  <si>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</si>
  <si>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</si>
  <si>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</si>
  <si>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</si>
  <si>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</si>
  <si>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</si>
  <si>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</si>
  <si>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</si>
  <si>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</si>
  <si>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</si>
  <si>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</si>
  <si>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</si>
  <si>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</si>
  <si>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</si>
  <si>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</si>
  <si>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</si>
  <si>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</si>
  <si>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</si>
  <si>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</si>
  <si>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</si>
  <si>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</si>
  <si>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</si>
  <si>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</si>
  <si>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</si>
  <si>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</si>
  <si>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</si>
  <si>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</si>
  <si>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</si>
  <si>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</si>
  <si>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</si>
  <si>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</si>
  <si>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</si>
  <si>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</si>
  <si>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</si>
  <si>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</si>
  <si>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</si>
  <si>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</si>
  <si>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</si>
  <si>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</si>
  <si>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</si>
  <si>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</si>
  <si>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</si>
  <si>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</si>
  <si>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</si>
  <si>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</si>
  <si>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</si>
  <si>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</si>
  <si>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</si>
  <si>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</si>
  <si>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</si>
  <si>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</si>
  <si>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</si>
  <si>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</si>
  <si>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</si>
  <si>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</si>
  <si>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</si>
  <si>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</si>
  <si>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</si>
  <si>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</si>
  <si>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</si>
  <si>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</si>
  <si>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</si>
  <si>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</si>
  <si>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</si>
  <si>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</si>
  <si>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</si>
  <si>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</si>
  <si>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</si>
  <si>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</si>
  <si>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</si>
  <si>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</si>
  <si>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</si>
  <si>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</si>
  <si>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</si>
  <si>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</si>
  <si>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</si>
  <si>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</si>
  <si>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</si>
  <si>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</si>
  <si>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</si>
  <si>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</si>
  <si>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</si>
  <si>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</si>
  <si>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</si>
  <si>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</si>
  <si>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</si>
  <si>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</si>
  <si>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</si>
  <si>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</si>
  <si>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</si>
  <si>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</si>
  <si>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</si>
  <si>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</si>
  <si>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</si>
  <si>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</si>
  <si>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</si>
  <si>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</si>
  <si>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</si>
  <si>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</si>
  <si>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</si>
  <si>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</si>
  <si>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</si>
  <si>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</si>
  <si>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</si>
  <si>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</si>
  <si>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</si>
  <si>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</si>
  <si>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</si>
  <si>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</si>
  <si>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</si>
  <si>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</si>
  <si>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</si>
  <si>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</si>
  <si>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</si>
  <si>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</si>
  <si>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</si>
  <si>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</si>
  <si>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</si>
  <si>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</si>
  <si>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</si>
  <si>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</si>
  <si>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</si>
  <si>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</si>
  <si>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</si>
  <si>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</si>
  <si>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</si>
  <si>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</si>
  <si>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</si>
  <si>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</si>
  <si>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</si>
  <si>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</si>
  <si>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</si>
  <si>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</si>
  <si>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Maja Weber</t>
  </si>
  <si>
    <t>01/633 2202</t>
  </si>
  <si>
    <t>maja.weber@crosig.hr</t>
  </si>
  <si>
    <t>Stanje na dan: 30.06.2019.</t>
  </si>
  <si>
    <t>U razdoblju: 1.1.2019. - 30.06.2019.</t>
  </si>
  <si>
    <t>U razdoblju: 1.4.2019. - 30.06.2019.</t>
  </si>
  <si>
    <t>U razdoblju: 1.1.2019.-30.06.2019.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</si>
  <si>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 xml:space="preserve"> 26187994862
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1.1.2019. - 30.06.2019.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za polugodišnje izvještajno razdoblje, dostupan je na službenoj stranici društva: https://www.crosig.hr/hr/investitori/godisnja-izvjesca/,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</si>
</sst>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workbookViewId="0">
      <selection activeCell="A18" sqref="A18:B18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25" t="s">
        <v>326</v>
      </c>
      <c r="B1" s="126"/>
      <c r="C1" s="126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27" t="s">
        <v>343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0" t="s">
        <v>327</v>
      </c>
      <c r="B4" s="131"/>
      <c r="C4" s="131"/>
      <c r="D4" s="131"/>
      <c r="E4" s="132">
        <v>43466</v>
      </c>
      <c r="F4" s="133"/>
      <c r="G4" s="81" t="s">
        <v>328</v>
      </c>
      <c r="H4" s="132">
        <v>43646</v>
      </c>
      <c r="I4" s="133"/>
      <c r="J4" s="82"/>
    </row>
    <row r="5" spans="1:10" s="83" customFormat="1" ht="10.15" customHeight="1" x14ac:dyDescent="0.25">
      <c r="A5" s="134"/>
      <c r="B5" s="135"/>
      <c r="C5" s="135"/>
      <c r="D5" s="135"/>
      <c r="E5" s="135"/>
      <c r="F5" s="135"/>
      <c r="G5" s="135"/>
      <c r="H5" s="135"/>
      <c r="I5" s="135"/>
      <c r="J5" s="136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2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44" t="s">
        <v>352</v>
      </c>
      <c r="B10" s="145"/>
      <c r="C10" s="145"/>
      <c r="D10" s="145"/>
      <c r="E10" s="145"/>
      <c r="F10" s="145"/>
      <c r="G10" s="145"/>
      <c r="H10" s="145"/>
      <c r="I10" s="145"/>
      <c r="J10" s="94"/>
    </row>
    <row r="11" spans="1:10" ht="24.6" customHeight="1" x14ac:dyDescent="0.25">
      <c r="A11" s="146" t="s">
        <v>329</v>
      </c>
      <c r="B11" s="147"/>
      <c r="C11" s="139" t="s">
        <v>371</v>
      </c>
      <c r="D11" s="140"/>
      <c r="E11" s="95"/>
      <c r="F11" s="148" t="s">
        <v>353</v>
      </c>
      <c r="G11" s="138"/>
      <c r="H11" s="149" t="s">
        <v>374</v>
      </c>
      <c r="I11" s="150"/>
      <c r="J11" s="96"/>
    </row>
    <row r="12" spans="1:10" ht="14.45" customHeight="1" x14ac:dyDescent="0.25">
      <c r="A12" s="97"/>
      <c r="B12" s="98"/>
      <c r="C12" s="98"/>
      <c r="D12" s="98"/>
      <c r="E12" s="142"/>
      <c r="F12" s="142"/>
      <c r="G12" s="142"/>
      <c r="H12" s="142"/>
      <c r="I12" s="99"/>
      <c r="J12" s="96"/>
    </row>
    <row r="13" spans="1:10" ht="21" customHeight="1" x14ac:dyDescent="0.25">
      <c r="A13" s="137" t="s">
        <v>344</v>
      </c>
      <c r="B13" s="138"/>
      <c r="C13" s="139" t="s">
        <v>372</v>
      </c>
      <c r="D13" s="140"/>
      <c r="E13" s="141"/>
      <c r="F13" s="142"/>
      <c r="G13" s="142"/>
      <c r="H13" s="142"/>
      <c r="I13" s="99"/>
      <c r="J13" s="96"/>
    </row>
    <row r="14" spans="1:10" ht="10.9" customHeight="1" x14ac:dyDescent="0.25">
      <c r="A14" s="95"/>
      <c r="B14" s="99"/>
      <c r="C14" s="98"/>
      <c r="D14" s="98"/>
      <c r="E14" s="143"/>
      <c r="F14" s="143"/>
      <c r="G14" s="143"/>
      <c r="H14" s="143"/>
      <c r="I14" s="98"/>
      <c r="J14" s="100"/>
    </row>
    <row r="15" spans="1:10" ht="22.9" customHeight="1" x14ac:dyDescent="0.25">
      <c r="A15" s="137" t="s">
        <v>330</v>
      </c>
      <c r="B15" s="138"/>
      <c r="C15" s="139" t="s">
        <v>373</v>
      </c>
      <c r="D15" s="140"/>
      <c r="E15" s="159"/>
      <c r="F15" s="160"/>
      <c r="G15" s="101" t="s">
        <v>354</v>
      </c>
      <c r="H15" s="151" t="s">
        <v>375</v>
      </c>
      <c r="I15" s="152"/>
      <c r="J15" s="102"/>
    </row>
    <row r="16" spans="1:10" ht="10.9" customHeight="1" x14ac:dyDescent="0.25">
      <c r="A16" s="95"/>
      <c r="B16" s="99"/>
      <c r="C16" s="98"/>
      <c r="D16" s="98"/>
      <c r="E16" s="143"/>
      <c r="F16" s="143"/>
      <c r="G16" s="143"/>
      <c r="H16" s="143"/>
      <c r="I16" s="98"/>
      <c r="J16" s="100"/>
    </row>
    <row r="17" spans="1:10" ht="22.9" customHeight="1" x14ac:dyDescent="0.25">
      <c r="A17" s="103"/>
      <c r="B17" s="101" t="s">
        <v>355</v>
      </c>
      <c r="C17" s="151">
        <v>199</v>
      </c>
      <c r="D17" s="152"/>
      <c r="E17" s="104"/>
      <c r="F17" s="104"/>
      <c r="G17" s="104"/>
      <c r="H17" s="104"/>
      <c r="I17" s="104"/>
      <c r="J17" s="102"/>
    </row>
    <row r="18" spans="1:10" x14ac:dyDescent="0.25">
      <c r="A18" s="153"/>
      <c r="B18" s="154"/>
      <c r="C18" s="143"/>
      <c r="D18" s="143"/>
      <c r="E18" s="143"/>
      <c r="F18" s="143"/>
      <c r="G18" s="143"/>
      <c r="H18" s="143"/>
      <c r="I18" s="98"/>
      <c r="J18" s="100"/>
    </row>
    <row r="19" spans="1:10" x14ac:dyDescent="0.25">
      <c r="A19" s="146" t="s">
        <v>331</v>
      </c>
      <c r="B19" s="155"/>
      <c r="C19" s="156" t="s">
        <v>376</v>
      </c>
      <c r="D19" s="157"/>
      <c r="E19" s="157"/>
      <c r="F19" s="157"/>
      <c r="G19" s="157"/>
      <c r="H19" s="157"/>
      <c r="I19" s="157"/>
      <c r="J19" s="158"/>
    </row>
    <row r="20" spans="1:10" x14ac:dyDescent="0.25">
      <c r="A20" s="97"/>
      <c r="B20" s="98"/>
      <c r="C20" s="105"/>
      <c r="D20" s="98"/>
      <c r="E20" s="143"/>
      <c r="F20" s="143"/>
      <c r="G20" s="143"/>
      <c r="H20" s="143"/>
      <c r="I20" s="98"/>
      <c r="J20" s="100"/>
    </row>
    <row r="21" spans="1:10" x14ac:dyDescent="0.25">
      <c r="A21" s="146" t="s">
        <v>332</v>
      </c>
      <c r="B21" s="155"/>
      <c r="C21" s="149" t="s">
        <v>377</v>
      </c>
      <c r="D21" s="150"/>
      <c r="E21" s="143"/>
      <c r="F21" s="143"/>
      <c r="G21" s="156" t="s">
        <v>378</v>
      </c>
      <c r="H21" s="157"/>
      <c r="I21" s="157"/>
      <c r="J21" s="158"/>
    </row>
    <row r="22" spans="1:10" x14ac:dyDescent="0.25">
      <c r="A22" s="97"/>
      <c r="B22" s="98"/>
      <c r="C22" s="98"/>
      <c r="D22" s="98"/>
      <c r="E22" s="143"/>
      <c r="F22" s="143"/>
      <c r="G22" s="143"/>
      <c r="H22" s="143"/>
      <c r="I22" s="98"/>
      <c r="J22" s="100"/>
    </row>
    <row r="23" spans="1:10" x14ac:dyDescent="0.25">
      <c r="A23" s="146" t="s">
        <v>333</v>
      </c>
      <c r="B23" s="155"/>
      <c r="C23" s="156" t="s">
        <v>379</v>
      </c>
      <c r="D23" s="157"/>
      <c r="E23" s="157"/>
      <c r="F23" s="157"/>
      <c r="G23" s="157"/>
      <c r="H23" s="157"/>
      <c r="I23" s="157"/>
      <c r="J23" s="158"/>
    </row>
    <row r="24" spans="1:10" x14ac:dyDescent="0.25">
      <c r="A24" s="97"/>
      <c r="B24" s="98"/>
      <c r="C24" s="98"/>
      <c r="D24" s="98"/>
      <c r="E24" s="143"/>
      <c r="F24" s="143"/>
      <c r="G24" s="143"/>
      <c r="H24" s="143"/>
      <c r="I24" s="98"/>
      <c r="J24" s="100"/>
    </row>
    <row r="25" spans="1:10" x14ac:dyDescent="0.25">
      <c r="A25" s="146" t="s">
        <v>334</v>
      </c>
      <c r="B25" s="155"/>
      <c r="C25" s="162" t="s">
        <v>380</v>
      </c>
      <c r="D25" s="163"/>
      <c r="E25" s="163"/>
      <c r="F25" s="163"/>
      <c r="G25" s="163"/>
      <c r="H25" s="163"/>
      <c r="I25" s="163"/>
      <c r="J25" s="164"/>
    </row>
    <row r="26" spans="1:10" x14ac:dyDescent="0.25">
      <c r="A26" s="97"/>
      <c r="B26" s="98"/>
      <c r="C26" s="105"/>
      <c r="D26" s="98"/>
      <c r="E26" s="143"/>
      <c r="F26" s="143"/>
      <c r="G26" s="143"/>
      <c r="H26" s="143"/>
      <c r="I26" s="98"/>
      <c r="J26" s="100"/>
    </row>
    <row r="27" spans="1:10" x14ac:dyDescent="0.25">
      <c r="A27" s="146" t="s">
        <v>335</v>
      </c>
      <c r="B27" s="155"/>
      <c r="C27" s="165" t="s">
        <v>381</v>
      </c>
      <c r="D27" s="166"/>
      <c r="E27" s="166"/>
      <c r="F27" s="166"/>
      <c r="G27" s="166"/>
      <c r="H27" s="166"/>
      <c r="I27" s="166"/>
      <c r="J27" s="167"/>
    </row>
    <row r="28" spans="1:10" ht="13.9" customHeight="1" x14ac:dyDescent="0.25">
      <c r="A28" s="97"/>
      <c r="B28" s="98"/>
      <c r="C28" s="105"/>
      <c r="D28" s="98"/>
      <c r="E28" s="143"/>
      <c r="F28" s="143"/>
      <c r="G28" s="143"/>
      <c r="H28" s="143"/>
      <c r="I28" s="98"/>
      <c r="J28" s="100"/>
    </row>
    <row r="29" spans="1:10" ht="22.9" customHeight="1" x14ac:dyDescent="0.25">
      <c r="A29" s="137" t="s">
        <v>345</v>
      </c>
      <c r="B29" s="155"/>
      <c r="C29" s="124">
        <v>2260</v>
      </c>
      <c r="D29" s="107"/>
      <c r="E29" s="161"/>
      <c r="F29" s="161"/>
      <c r="G29" s="161"/>
      <c r="H29" s="161"/>
      <c r="I29" s="108"/>
      <c r="J29" s="109"/>
    </row>
    <row r="30" spans="1:10" x14ac:dyDescent="0.25">
      <c r="A30" s="97"/>
      <c r="B30" s="98"/>
      <c r="C30" s="98"/>
      <c r="D30" s="98"/>
      <c r="E30" s="143"/>
      <c r="F30" s="143"/>
      <c r="G30" s="143"/>
      <c r="H30" s="143"/>
      <c r="I30" s="108"/>
      <c r="J30" s="109"/>
    </row>
    <row r="31" spans="1:10" x14ac:dyDescent="0.25">
      <c r="A31" s="146" t="s">
        <v>336</v>
      </c>
      <c r="B31" s="155"/>
      <c r="C31" s="122" t="s">
        <v>357</v>
      </c>
      <c r="D31" s="168" t="s">
        <v>356</v>
      </c>
      <c r="E31" s="169"/>
      <c r="F31" s="169"/>
      <c r="G31" s="169"/>
      <c r="H31" s="110"/>
      <c r="I31" s="111" t="s">
        <v>357</v>
      </c>
      <c r="J31" s="112" t="s">
        <v>358</v>
      </c>
    </row>
    <row r="32" spans="1:10" x14ac:dyDescent="0.25">
      <c r="A32" s="146"/>
      <c r="B32" s="155"/>
      <c r="C32" s="113"/>
      <c r="D32" s="81"/>
      <c r="E32" s="160"/>
      <c r="F32" s="160"/>
      <c r="G32" s="160"/>
      <c r="H32" s="160"/>
      <c r="I32" s="108"/>
      <c r="J32" s="109"/>
    </row>
    <row r="33" spans="1:10" x14ac:dyDescent="0.25">
      <c r="A33" s="146" t="s">
        <v>346</v>
      </c>
      <c r="B33" s="155"/>
      <c r="C33" s="106" t="s">
        <v>360</v>
      </c>
      <c r="D33" s="168" t="s">
        <v>359</v>
      </c>
      <c r="E33" s="169"/>
      <c r="F33" s="169"/>
      <c r="G33" s="169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3"/>
      <c r="F34" s="143"/>
      <c r="G34" s="143"/>
      <c r="H34" s="143"/>
      <c r="I34" s="98"/>
      <c r="J34" s="100"/>
    </row>
    <row r="35" spans="1:10" x14ac:dyDescent="0.25">
      <c r="A35" s="168" t="s">
        <v>347</v>
      </c>
      <c r="B35" s="169"/>
      <c r="C35" s="169"/>
      <c r="D35" s="169"/>
      <c r="E35" s="169" t="s">
        <v>337</v>
      </c>
      <c r="F35" s="169"/>
      <c r="G35" s="169"/>
      <c r="H35" s="169"/>
      <c r="I35" s="169"/>
      <c r="J35" s="114" t="s">
        <v>338</v>
      </c>
    </row>
    <row r="36" spans="1:10" x14ac:dyDescent="0.25">
      <c r="A36" s="97"/>
      <c r="B36" s="98"/>
      <c r="C36" s="98"/>
      <c r="D36" s="98"/>
      <c r="E36" s="143"/>
      <c r="F36" s="143"/>
      <c r="G36" s="143"/>
      <c r="H36" s="143"/>
      <c r="I36" s="98"/>
      <c r="J36" s="109"/>
    </row>
    <row r="37" spans="1:10" x14ac:dyDescent="0.25">
      <c r="A37" s="170"/>
      <c r="B37" s="171"/>
      <c r="C37" s="171"/>
      <c r="D37" s="171"/>
      <c r="E37" s="170"/>
      <c r="F37" s="171"/>
      <c r="G37" s="171"/>
      <c r="H37" s="171"/>
      <c r="I37" s="172"/>
      <c r="J37" s="115"/>
    </row>
    <row r="38" spans="1:10" x14ac:dyDescent="0.25">
      <c r="A38" s="97"/>
      <c r="B38" s="98"/>
      <c r="C38" s="105"/>
      <c r="D38" s="173"/>
      <c r="E38" s="173"/>
      <c r="F38" s="173"/>
      <c r="G38" s="173"/>
      <c r="H38" s="173"/>
      <c r="I38" s="173"/>
      <c r="J38" s="100"/>
    </row>
    <row r="39" spans="1:10" x14ac:dyDescent="0.25">
      <c r="A39" s="170"/>
      <c r="B39" s="171"/>
      <c r="C39" s="171"/>
      <c r="D39" s="172"/>
      <c r="E39" s="170"/>
      <c r="F39" s="171"/>
      <c r="G39" s="171"/>
      <c r="H39" s="171"/>
      <c r="I39" s="172"/>
      <c r="J39" s="106"/>
    </row>
    <row r="40" spans="1:10" x14ac:dyDescent="0.25">
      <c r="A40" s="97"/>
      <c r="B40" s="98"/>
      <c r="C40" s="105"/>
      <c r="D40" s="116"/>
      <c r="E40" s="173"/>
      <c r="F40" s="173"/>
      <c r="G40" s="173"/>
      <c r="H40" s="173"/>
      <c r="I40" s="99"/>
      <c r="J40" s="100"/>
    </row>
    <row r="41" spans="1:10" x14ac:dyDescent="0.25">
      <c r="A41" s="170"/>
      <c r="B41" s="171"/>
      <c r="C41" s="171"/>
      <c r="D41" s="172"/>
      <c r="E41" s="170"/>
      <c r="F41" s="171"/>
      <c r="G41" s="171"/>
      <c r="H41" s="171"/>
      <c r="I41" s="172"/>
      <c r="J41" s="106"/>
    </row>
    <row r="42" spans="1:10" x14ac:dyDescent="0.25">
      <c r="A42" s="97"/>
      <c r="B42" s="98"/>
      <c r="C42" s="105"/>
      <c r="D42" s="116"/>
      <c r="E42" s="173"/>
      <c r="F42" s="173"/>
      <c r="G42" s="173"/>
      <c r="H42" s="173"/>
      <c r="I42" s="99"/>
      <c r="J42" s="100"/>
    </row>
    <row r="43" spans="1:10" x14ac:dyDescent="0.25">
      <c r="A43" s="170"/>
      <c r="B43" s="171"/>
      <c r="C43" s="171"/>
      <c r="D43" s="172"/>
      <c r="E43" s="170"/>
      <c r="F43" s="171"/>
      <c r="G43" s="171"/>
      <c r="H43" s="171"/>
      <c r="I43" s="172"/>
      <c r="J43" s="106"/>
    </row>
    <row r="44" spans="1:10" x14ac:dyDescent="0.25">
      <c r="A44" s="117"/>
      <c r="B44" s="105"/>
      <c r="C44" s="174"/>
      <c r="D44" s="174"/>
      <c r="E44" s="143"/>
      <c r="F44" s="143"/>
      <c r="G44" s="174"/>
      <c r="H44" s="174"/>
      <c r="I44" s="174"/>
      <c r="J44" s="100"/>
    </row>
    <row r="45" spans="1:10" x14ac:dyDescent="0.25">
      <c r="A45" s="170"/>
      <c r="B45" s="171"/>
      <c r="C45" s="171"/>
      <c r="D45" s="172"/>
      <c r="E45" s="170"/>
      <c r="F45" s="171"/>
      <c r="G45" s="171"/>
      <c r="H45" s="171"/>
      <c r="I45" s="172"/>
      <c r="J45" s="106"/>
    </row>
    <row r="46" spans="1:10" x14ac:dyDescent="0.25">
      <c r="A46" s="117"/>
      <c r="B46" s="105"/>
      <c r="C46" s="105"/>
      <c r="D46" s="98"/>
      <c r="E46" s="175"/>
      <c r="F46" s="175"/>
      <c r="G46" s="174"/>
      <c r="H46" s="174"/>
      <c r="I46" s="98"/>
      <c r="J46" s="100"/>
    </row>
    <row r="47" spans="1:10" x14ac:dyDescent="0.25">
      <c r="A47" s="170"/>
      <c r="B47" s="171"/>
      <c r="C47" s="171"/>
      <c r="D47" s="172"/>
      <c r="E47" s="170"/>
      <c r="F47" s="171"/>
      <c r="G47" s="171"/>
      <c r="H47" s="171"/>
      <c r="I47" s="172"/>
      <c r="J47" s="106"/>
    </row>
    <row r="48" spans="1:10" x14ac:dyDescent="0.25">
      <c r="A48" s="117"/>
      <c r="B48" s="105"/>
      <c r="C48" s="105"/>
      <c r="D48" s="98"/>
      <c r="E48" s="143"/>
      <c r="F48" s="143"/>
      <c r="G48" s="174"/>
      <c r="H48" s="174"/>
      <c r="I48" s="98"/>
      <c r="J48" s="118" t="s">
        <v>362</v>
      </c>
    </row>
    <row r="49" spans="1:10" x14ac:dyDescent="0.25">
      <c r="A49" s="117"/>
      <c r="B49" s="105"/>
      <c r="C49" s="105"/>
      <c r="D49" s="98"/>
      <c r="E49" s="143"/>
      <c r="F49" s="143"/>
      <c r="G49" s="174"/>
      <c r="H49" s="174"/>
      <c r="I49" s="98"/>
      <c r="J49" s="118" t="s">
        <v>363</v>
      </c>
    </row>
    <row r="50" spans="1:10" ht="14.45" customHeight="1" x14ac:dyDescent="0.25">
      <c r="A50" s="137" t="s">
        <v>339</v>
      </c>
      <c r="B50" s="148"/>
      <c r="C50" s="149" t="s">
        <v>363</v>
      </c>
      <c r="D50" s="150"/>
      <c r="E50" s="180" t="s">
        <v>364</v>
      </c>
      <c r="F50" s="181"/>
      <c r="G50" s="156"/>
      <c r="H50" s="157"/>
      <c r="I50" s="157"/>
      <c r="J50" s="158"/>
    </row>
    <row r="51" spans="1:10" x14ac:dyDescent="0.25">
      <c r="A51" s="117"/>
      <c r="B51" s="105"/>
      <c r="C51" s="174"/>
      <c r="D51" s="174"/>
      <c r="E51" s="143"/>
      <c r="F51" s="143"/>
      <c r="G51" s="182" t="s">
        <v>365</v>
      </c>
      <c r="H51" s="182"/>
      <c r="I51" s="182"/>
      <c r="J51" s="89"/>
    </row>
    <row r="52" spans="1:10" ht="13.9" customHeight="1" x14ac:dyDescent="0.25">
      <c r="A52" s="137" t="s">
        <v>340</v>
      </c>
      <c r="B52" s="148"/>
      <c r="C52" s="156" t="s">
        <v>382</v>
      </c>
      <c r="D52" s="157"/>
      <c r="E52" s="157"/>
      <c r="F52" s="157"/>
      <c r="G52" s="157"/>
      <c r="H52" s="157"/>
      <c r="I52" s="157"/>
      <c r="J52" s="158"/>
    </row>
    <row r="53" spans="1:10" x14ac:dyDescent="0.25">
      <c r="A53" s="97"/>
      <c r="B53" s="98"/>
      <c r="C53" s="161" t="s">
        <v>341</v>
      </c>
      <c r="D53" s="161"/>
      <c r="E53" s="161"/>
      <c r="F53" s="161"/>
      <c r="G53" s="161"/>
      <c r="H53" s="161"/>
      <c r="I53" s="161"/>
      <c r="J53" s="100"/>
    </row>
    <row r="54" spans="1:10" x14ac:dyDescent="0.25">
      <c r="A54" s="137" t="s">
        <v>342</v>
      </c>
      <c r="B54" s="148"/>
      <c r="C54" s="176" t="s">
        <v>383</v>
      </c>
      <c r="D54" s="177"/>
      <c r="E54" s="178"/>
      <c r="F54" s="143"/>
      <c r="G54" s="143"/>
      <c r="H54" s="169"/>
      <c r="I54" s="169"/>
      <c r="J54" s="179"/>
    </row>
    <row r="55" spans="1:10" x14ac:dyDescent="0.25">
      <c r="A55" s="97"/>
      <c r="B55" s="98"/>
      <c r="C55" s="105"/>
      <c r="D55" s="98"/>
      <c r="E55" s="143"/>
      <c r="F55" s="143"/>
      <c r="G55" s="143"/>
      <c r="H55" s="143"/>
      <c r="I55" s="98"/>
      <c r="J55" s="100"/>
    </row>
    <row r="56" spans="1:10" ht="14.45" customHeight="1" x14ac:dyDescent="0.25">
      <c r="A56" s="137" t="s">
        <v>334</v>
      </c>
      <c r="B56" s="148"/>
      <c r="C56" s="183" t="s">
        <v>384</v>
      </c>
      <c r="D56" s="184"/>
      <c r="E56" s="184"/>
      <c r="F56" s="184"/>
      <c r="G56" s="184"/>
      <c r="H56" s="184"/>
      <c r="I56" s="184"/>
      <c r="J56" s="185"/>
    </row>
    <row r="57" spans="1:10" x14ac:dyDescent="0.25">
      <c r="A57" s="97"/>
      <c r="B57" s="98"/>
      <c r="C57" s="98"/>
      <c r="D57" s="98"/>
      <c r="E57" s="143"/>
      <c r="F57" s="143"/>
      <c r="G57" s="143"/>
      <c r="H57" s="143"/>
      <c r="I57" s="98"/>
      <c r="J57" s="100"/>
    </row>
    <row r="58" spans="1:10" x14ac:dyDescent="0.25">
      <c r="A58" s="137" t="s">
        <v>366</v>
      </c>
      <c r="B58" s="148"/>
      <c r="C58" s="183"/>
      <c r="D58" s="184"/>
      <c r="E58" s="184"/>
      <c r="F58" s="184"/>
      <c r="G58" s="184"/>
      <c r="H58" s="184"/>
      <c r="I58" s="184"/>
      <c r="J58" s="185"/>
    </row>
    <row r="59" spans="1:10" ht="14.45" customHeight="1" x14ac:dyDescent="0.25">
      <c r="A59" s="97"/>
      <c r="B59" s="98"/>
      <c r="C59" s="186" t="s">
        <v>367</v>
      </c>
      <c r="D59" s="186"/>
      <c r="E59" s="186"/>
      <c r="F59" s="186"/>
      <c r="G59" s="98"/>
      <c r="H59" s="98"/>
      <c r="I59" s="98"/>
      <c r="J59" s="100"/>
    </row>
    <row r="60" spans="1:10" x14ac:dyDescent="0.25">
      <c r="A60" s="137" t="s">
        <v>368</v>
      </c>
      <c r="B60" s="148"/>
      <c r="C60" s="183"/>
      <c r="D60" s="184"/>
      <c r="E60" s="184"/>
      <c r="F60" s="184"/>
      <c r="G60" s="184"/>
      <c r="H60" s="184"/>
      <c r="I60" s="184"/>
      <c r="J60" s="185"/>
    </row>
    <row r="61" spans="1:10" ht="14.45" customHeight="1" x14ac:dyDescent="0.25">
      <c r="A61" s="119"/>
      <c r="B61" s="120"/>
      <c r="C61" s="187" t="s">
        <v>369</v>
      </c>
      <c r="D61" s="187"/>
      <c r="E61" s="187"/>
      <c r="F61" s="187"/>
      <c r="G61" s="187"/>
      <c r="H61" s="120"/>
      <c r="I61" s="120"/>
      <c r="J61" s="121"/>
    </row>
    <row r="68" ht="27" customHeight="1" x14ac:dyDescent="0.25"/>
    <row r="72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85" zoomScaleNormal="100" zoomScaleSheetLayoutView="85" workbookViewId="0">
      <selection activeCell="C12" sqref="C12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92" t="s">
        <v>68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">
      <c r="A2" s="194" t="s">
        <v>385</v>
      </c>
      <c r="B2" s="195"/>
      <c r="C2" s="195"/>
      <c r="D2" s="195"/>
      <c r="E2" s="195"/>
      <c r="F2" s="195"/>
      <c r="G2" s="195"/>
      <c r="H2" s="195"/>
      <c r="I2" s="195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196" t="s">
        <v>0</v>
      </c>
      <c r="B4" s="197"/>
      <c r="C4" s="196" t="s">
        <v>77</v>
      </c>
      <c r="D4" s="198" t="s">
        <v>284</v>
      </c>
      <c r="E4" s="199"/>
      <c r="F4" s="199"/>
      <c r="G4" s="198" t="s">
        <v>293</v>
      </c>
      <c r="H4" s="199"/>
      <c r="I4" s="199"/>
    </row>
    <row r="5" spans="1:9" x14ac:dyDescent="0.2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2.75" customHeight="1" x14ac:dyDescent="0.2">
      <c r="A8" s="189" t="s">
        <v>136</v>
      </c>
      <c r="B8" s="190"/>
      <c r="C8" s="26">
        <v>1</v>
      </c>
      <c r="D8" s="40">
        <f>D9+D10</f>
        <v>0</v>
      </c>
      <c r="E8" s="40">
        <f>E9+E10</f>
        <v>27374679</v>
      </c>
      <c r="F8" s="40">
        <f>D8+E8</f>
        <v>27374679</v>
      </c>
      <c r="G8" s="40">
        <f t="shared" ref="G8:H8" si="0">G9+G10</f>
        <v>0</v>
      </c>
      <c r="H8" s="40">
        <f t="shared" si="0"/>
        <v>27135013</v>
      </c>
      <c r="I8" s="40">
        <f>G8+H8</f>
        <v>27135013</v>
      </c>
    </row>
    <row r="9" spans="1:9" ht="12.75" customHeight="1" x14ac:dyDescent="0.2">
      <c r="A9" s="188" t="s">
        <v>111</v>
      </c>
      <c r="B9" s="188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88" t="s">
        <v>112</v>
      </c>
      <c r="B10" s="188"/>
      <c r="C10" s="27">
        <v>3</v>
      </c>
      <c r="D10" s="41">
        <v>0</v>
      </c>
      <c r="E10" s="41">
        <v>27374679</v>
      </c>
      <c r="F10" s="40">
        <f t="shared" si="1"/>
        <v>27374679</v>
      </c>
      <c r="G10" s="41">
        <v>0</v>
      </c>
      <c r="H10" s="41">
        <v>27135013</v>
      </c>
      <c r="I10" s="40">
        <f t="shared" ref="I10:I72" si="2">G10+H10</f>
        <v>27135013</v>
      </c>
    </row>
    <row r="11" spans="1:9" x14ac:dyDescent="0.2">
      <c r="A11" s="189" t="s">
        <v>137</v>
      </c>
      <c r="B11" s="190"/>
      <c r="C11" s="26">
        <v>4</v>
      </c>
      <c r="D11" s="40">
        <f>D12+D13+D14</f>
        <v>6411</v>
      </c>
      <c r="E11" s="40">
        <f>E12+E13+E14</f>
        <v>452704878</v>
      </c>
      <c r="F11" s="40">
        <f t="shared" si="1"/>
        <v>452711289</v>
      </c>
      <c r="G11" s="40">
        <f t="shared" ref="G11:H11" si="3">G12+G13+G14</f>
        <v>4105</v>
      </c>
      <c r="H11" s="40">
        <f t="shared" si="3"/>
        <v>649922859</v>
      </c>
      <c r="I11" s="40">
        <f t="shared" si="2"/>
        <v>649926964</v>
      </c>
    </row>
    <row r="12" spans="1:9" x14ac:dyDescent="0.2">
      <c r="A12" s="188" t="s">
        <v>113</v>
      </c>
      <c r="B12" s="188"/>
      <c r="C12" s="27">
        <v>5</v>
      </c>
      <c r="D12" s="41">
        <v>1805</v>
      </c>
      <c r="E12" s="41">
        <v>418753349</v>
      </c>
      <c r="F12" s="40">
        <f t="shared" si="1"/>
        <v>418755154</v>
      </c>
      <c r="G12" s="41">
        <v>0</v>
      </c>
      <c r="H12" s="41">
        <v>365523243</v>
      </c>
      <c r="I12" s="40">
        <f t="shared" si="2"/>
        <v>365523243</v>
      </c>
    </row>
    <row r="13" spans="1:9" x14ac:dyDescent="0.2">
      <c r="A13" s="188" t="s">
        <v>114</v>
      </c>
      <c r="B13" s="188"/>
      <c r="C13" s="27">
        <v>6</v>
      </c>
      <c r="D13" s="41">
        <v>4606</v>
      </c>
      <c r="E13" s="41">
        <v>25420546</v>
      </c>
      <c r="F13" s="40">
        <f t="shared" si="1"/>
        <v>25425152</v>
      </c>
      <c r="G13" s="41">
        <v>4105</v>
      </c>
      <c r="H13" s="41">
        <v>20517539</v>
      </c>
      <c r="I13" s="40">
        <f t="shared" si="2"/>
        <v>20521644</v>
      </c>
    </row>
    <row r="14" spans="1:9" x14ac:dyDescent="0.2">
      <c r="A14" s="188" t="s">
        <v>115</v>
      </c>
      <c r="B14" s="188"/>
      <c r="C14" s="27">
        <v>7</v>
      </c>
      <c r="D14" s="41">
        <v>0</v>
      </c>
      <c r="E14" s="41">
        <v>8530983</v>
      </c>
      <c r="F14" s="40">
        <f t="shared" si="1"/>
        <v>8530983</v>
      </c>
      <c r="G14" s="41">
        <v>0</v>
      </c>
      <c r="H14" s="41">
        <v>263882077</v>
      </c>
      <c r="I14" s="40">
        <f t="shared" si="2"/>
        <v>263882077</v>
      </c>
    </row>
    <row r="15" spans="1:9" x14ac:dyDescent="0.2">
      <c r="A15" s="189" t="s">
        <v>138</v>
      </c>
      <c r="B15" s="190"/>
      <c r="C15" s="26">
        <v>8</v>
      </c>
      <c r="D15" s="40">
        <f>D16+D17+D21+D40</f>
        <v>2766323139</v>
      </c>
      <c r="E15" s="40">
        <f>E16+E17+E21+E40</f>
        <v>4729651948</v>
      </c>
      <c r="F15" s="40">
        <f t="shared" si="1"/>
        <v>7495975087</v>
      </c>
      <c r="G15" s="40">
        <f t="shared" ref="G15:H15" si="4">G16+G17+G21+G40</f>
        <v>2980682311</v>
      </c>
      <c r="H15" s="40">
        <f t="shared" si="4"/>
        <v>5191345697</v>
      </c>
      <c r="I15" s="40">
        <f t="shared" si="2"/>
        <v>8172028008</v>
      </c>
    </row>
    <row r="16" spans="1:9" ht="22.5" customHeight="1" x14ac:dyDescent="0.2">
      <c r="A16" s="191" t="s">
        <v>139</v>
      </c>
      <c r="B16" s="188"/>
      <c r="C16" s="27">
        <v>9</v>
      </c>
      <c r="D16" s="41">
        <v>0</v>
      </c>
      <c r="E16" s="41">
        <v>333932265</v>
      </c>
      <c r="F16" s="40">
        <f t="shared" si="1"/>
        <v>333932265</v>
      </c>
      <c r="G16" s="41">
        <v>0</v>
      </c>
      <c r="H16" s="41">
        <v>378181937</v>
      </c>
      <c r="I16" s="40">
        <f t="shared" si="2"/>
        <v>378181937</v>
      </c>
    </row>
    <row r="17" spans="1:9" ht="29.25" customHeight="1" x14ac:dyDescent="0.2">
      <c r="A17" s="189" t="s">
        <v>140</v>
      </c>
      <c r="B17" s="190"/>
      <c r="C17" s="26">
        <v>10</v>
      </c>
      <c r="D17" s="40">
        <f>D18+D19+D20</f>
        <v>0</v>
      </c>
      <c r="E17" s="40">
        <f>E18+E19+E20</f>
        <v>246928776</v>
      </c>
      <c r="F17" s="40">
        <f t="shared" si="1"/>
        <v>246928776</v>
      </c>
      <c r="G17" s="40">
        <f>G18+G19+G20</f>
        <v>0</v>
      </c>
      <c r="H17" s="40">
        <f t="shared" ref="H17" si="5">H18+H19+H20</f>
        <v>246928776</v>
      </c>
      <c r="I17" s="40">
        <f t="shared" si="2"/>
        <v>246928776</v>
      </c>
    </row>
    <row r="18" spans="1:9" x14ac:dyDescent="0.2">
      <c r="A18" s="188" t="s">
        <v>116</v>
      </c>
      <c r="B18" s="188"/>
      <c r="C18" s="27">
        <v>11</v>
      </c>
      <c r="D18" s="41">
        <v>0</v>
      </c>
      <c r="E18" s="41">
        <v>213240483</v>
      </c>
      <c r="F18" s="40">
        <f t="shared" si="1"/>
        <v>213240483</v>
      </c>
      <c r="G18" s="41">
        <v>0</v>
      </c>
      <c r="H18" s="41">
        <v>213240483</v>
      </c>
      <c r="I18" s="40">
        <f t="shared" si="2"/>
        <v>213240483</v>
      </c>
    </row>
    <row r="19" spans="1:9" x14ac:dyDescent="0.2">
      <c r="A19" s="188" t="s">
        <v>117</v>
      </c>
      <c r="B19" s="188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">
      <c r="A20" s="188" t="s">
        <v>141</v>
      </c>
      <c r="B20" s="188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">
      <c r="A21" s="189" t="s">
        <v>142</v>
      </c>
      <c r="B21" s="190"/>
      <c r="C21" s="26">
        <v>14</v>
      </c>
      <c r="D21" s="40">
        <f>D22+D25+D30+D36</f>
        <v>2766323139</v>
      </c>
      <c r="E21" s="40">
        <f>E22+E25+E30+E36</f>
        <v>4148790907</v>
      </c>
      <c r="F21" s="40">
        <f t="shared" si="1"/>
        <v>6915114046</v>
      </c>
      <c r="G21" s="40">
        <f t="shared" ref="G21:H21" si="6">G22+G25+G30+G36</f>
        <v>2980682311</v>
      </c>
      <c r="H21" s="40">
        <f t="shared" si="6"/>
        <v>4566234984</v>
      </c>
      <c r="I21" s="40">
        <f t="shared" si="2"/>
        <v>7546917295</v>
      </c>
    </row>
    <row r="22" spans="1:9" x14ac:dyDescent="0.2">
      <c r="A22" s="190" t="s">
        <v>143</v>
      </c>
      <c r="B22" s="190"/>
      <c r="C22" s="26">
        <v>15</v>
      </c>
      <c r="D22" s="40">
        <f>D23+D24</f>
        <v>1296119235</v>
      </c>
      <c r="E22" s="40">
        <f>E23+E24</f>
        <v>745529073</v>
      </c>
      <c r="F22" s="40">
        <f t="shared" si="1"/>
        <v>2041648308</v>
      </c>
      <c r="G22" s="40">
        <f t="shared" ref="G22:H22" si="7">G23+G24</f>
        <v>1290424651</v>
      </c>
      <c r="H22" s="40">
        <f t="shared" si="7"/>
        <v>885704275</v>
      </c>
      <c r="I22" s="40">
        <f t="shared" si="2"/>
        <v>2176128926</v>
      </c>
    </row>
    <row r="23" spans="1:9" x14ac:dyDescent="0.2">
      <c r="A23" s="188" t="s">
        <v>144</v>
      </c>
      <c r="B23" s="188"/>
      <c r="C23" s="27">
        <v>16</v>
      </c>
      <c r="D23" s="41">
        <v>1296119235</v>
      </c>
      <c r="E23" s="41">
        <v>745529073</v>
      </c>
      <c r="F23" s="40">
        <f t="shared" si="1"/>
        <v>2041648308</v>
      </c>
      <c r="G23" s="41">
        <v>1290424651</v>
      </c>
      <c r="H23" s="41">
        <v>885704275</v>
      </c>
      <c r="I23" s="40">
        <f t="shared" si="2"/>
        <v>2176128926</v>
      </c>
    </row>
    <row r="24" spans="1:9" x14ac:dyDescent="0.2">
      <c r="A24" s="188" t="s">
        <v>145</v>
      </c>
      <c r="B24" s="18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0" t="s">
        <v>146</v>
      </c>
      <c r="B25" s="190"/>
      <c r="C25" s="26">
        <v>18</v>
      </c>
      <c r="D25" s="40">
        <f>D26+D27+D28+D29</f>
        <v>1318571912</v>
      </c>
      <c r="E25" s="40">
        <f>E26+E27+E28+E29</f>
        <v>2378587559</v>
      </c>
      <c r="F25" s="40">
        <f t="shared" si="1"/>
        <v>3697159471</v>
      </c>
      <c r="G25" s="40">
        <f t="shared" ref="G25:H25" si="8">G26+G27+G28+G29</f>
        <v>1522682498</v>
      </c>
      <c r="H25" s="40">
        <f t="shared" si="8"/>
        <v>2699160334</v>
      </c>
      <c r="I25" s="40">
        <f t="shared" si="2"/>
        <v>4221842832</v>
      </c>
    </row>
    <row r="26" spans="1:9" x14ac:dyDescent="0.2">
      <c r="A26" s="188" t="s">
        <v>147</v>
      </c>
      <c r="B26" s="188"/>
      <c r="C26" s="27">
        <v>19</v>
      </c>
      <c r="D26" s="41">
        <v>8289296</v>
      </c>
      <c r="E26" s="41">
        <v>371921137</v>
      </c>
      <c r="F26" s="40">
        <f t="shared" si="1"/>
        <v>380210433</v>
      </c>
      <c r="G26" s="41">
        <v>14872419</v>
      </c>
      <c r="H26" s="41">
        <v>470396645</v>
      </c>
      <c r="I26" s="40">
        <f t="shared" si="2"/>
        <v>485269064</v>
      </c>
    </row>
    <row r="27" spans="1:9" x14ac:dyDescent="0.2">
      <c r="A27" s="188" t="s">
        <v>148</v>
      </c>
      <c r="B27" s="188"/>
      <c r="C27" s="27">
        <v>20</v>
      </c>
      <c r="D27" s="41">
        <v>1296462292</v>
      </c>
      <c r="E27" s="41">
        <v>1980290141</v>
      </c>
      <c r="F27" s="40">
        <f t="shared" si="1"/>
        <v>3276752433</v>
      </c>
      <c r="G27" s="41">
        <v>1489662838</v>
      </c>
      <c r="H27" s="41">
        <v>2196908692</v>
      </c>
      <c r="I27" s="40">
        <f t="shared" si="2"/>
        <v>3686571530</v>
      </c>
    </row>
    <row r="28" spans="1:9" x14ac:dyDescent="0.2">
      <c r="A28" s="188" t="s">
        <v>118</v>
      </c>
      <c r="B28" s="188"/>
      <c r="C28" s="27">
        <v>21</v>
      </c>
      <c r="D28" s="41">
        <v>13820324</v>
      </c>
      <c r="E28" s="41">
        <v>26376281</v>
      </c>
      <c r="F28" s="40">
        <f t="shared" si="1"/>
        <v>40196605</v>
      </c>
      <c r="G28" s="41">
        <v>18147241</v>
      </c>
      <c r="H28" s="41">
        <v>31854997</v>
      </c>
      <c r="I28" s="40">
        <f t="shared" si="2"/>
        <v>50002238</v>
      </c>
    </row>
    <row r="29" spans="1:9" x14ac:dyDescent="0.2">
      <c r="A29" s="188" t="s">
        <v>149</v>
      </c>
      <c r="B29" s="188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90" t="s">
        <v>150</v>
      </c>
      <c r="B30" s="190"/>
      <c r="C30" s="26">
        <v>23</v>
      </c>
      <c r="D30" s="40">
        <f>D31+D32+D33+D34+D35</f>
        <v>256116</v>
      </c>
      <c r="E30" s="40">
        <f>E31+E32+E33+E34+E35</f>
        <v>169995891</v>
      </c>
      <c r="F30" s="40">
        <f t="shared" si="1"/>
        <v>170252007</v>
      </c>
      <c r="G30" s="40">
        <f t="shared" ref="G30:H30" si="9">G31+G32+G33+G34+G35</f>
        <v>1505301</v>
      </c>
      <c r="H30" s="40">
        <f t="shared" si="9"/>
        <v>53361363</v>
      </c>
      <c r="I30" s="40">
        <f t="shared" si="2"/>
        <v>54866664</v>
      </c>
    </row>
    <row r="31" spans="1:9" x14ac:dyDescent="0.2">
      <c r="A31" s="188" t="s">
        <v>151</v>
      </c>
      <c r="B31" s="188"/>
      <c r="C31" s="27">
        <v>24</v>
      </c>
      <c r="D31" s="41">
        <v>0</v>
      </c>
      <c r="E31" s="41">
        <v>13867751</v>
      </c>
      <c r="F31" s="40">
        <f t="shared" si="1"/>
        <v>13867751</v>
      </c>
      <c r="G31" s="41">
        <v>0</v>
      </c>
      <c r="H31" s="41">
        <v>15204845</v>
      </c>
      <c r="I31" s="40">
        <f t="shared" si="2"/>
        <v>15204845</v>
      </c>
    </row>
    <row r="32" spans="1:9" x14ac:dyDescent="0.2">
      <c r="A32" s="188" t="s">
        <v>152</v>
      </c>
      <c r="B32" s="18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88" t="s">
        <v>153</v>
      </c>
      <c r="B33" s="188"/>
      <c r="C33" s="27">
        <v>26</v>
      </c>
      <c r="D33" s="41">
        <v>256116</v>
      </c>
      <c r="E33" s="41">
        <v>2125175</v>
      </c>
      <c r="F33" s="40">
        <f t="shared" si="1"/>
        <v>2381291</v>
      </c>
      <c r="G33" s="41">
        <v>1505301</v>
      </c>
      <c r="H33" s="41">
        <v>10732698</v>
      </c>
      <c r="I33" s="40">
        <f t="shared" si="2"/>
        <v>12237999</v>
      </c>
    </row>
    <row r="34" spans="1:9" x14ac:dyDescent="0.2">
      <c r="A34" s="188" t="s">
        <v>119</v>
      </c>
      <c r="B34" s="188"/>
      <c r="C34" s="27">
        <v>27</v>
      </c>
      <c r="D34" s="41">
        <v>0</v>
      </c>
      <c r="E34" s="41">
        <v>154002965</v>
      </c>
      <c r="F34" s="40">
        <f t="shared" si="1"/>
        <v>154002965</v>
      </c>
      <c r="G34" s="41">
        <v>0</v>
      </c>
      <c r="H34" s="41">
        <v>27423820</v>
      </c>
      <c r="I34" s="40">
        <f t="shared" si="2"/>
        <v>27423820</v>
      </c>
    </row>
    <row r="35" spans="1:9" x14ac:dyDescent="0.2">
      <c r="A35" s="188" t="s">
        <v>154</v>
      </c>
      <c r="B35" s="18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0" t="s">
        <v>155</v>
      </c>
      <c r="B36" s="190"/>
      <c r="C36" s="26">
        <v>29</v>
      </c>
      <c r="D36" s="40">
        <f>D37+D38+D39</f>
        <v>151375876</v>
      </c>
      <c r="E36" s="40">
        <f>E37+E38+E39</f>
        <v>854678384</v>
      </c>
      <c r="F36" s="40">
        <f t="shared" si="1"/>
        <v>1006054260</v>
      </c>
      <c r="G36" s="40">
        <f t="shared" ref="G36:H36" si="10">G37+G38+G39</f>
        <v>166069861</v>
      </c>
      <c r="H36" s="40">
        <f t="shared" si="10"/>
        <v>928009012</v>
      </c>
      <c r="I36" s="40">
        <f t="shared" si="2"/>
        <v>1094078873</v>
      </c>
    </row>
    <row r="37" spans="1:9" x14ac:dyDescent="0.2">
      <c r="A37" s="200" t="s">
        <v>156</v>
      </c>
      <c r="B37" s="200"/>
      <c r="C37" s="27">
        <v>30</v>
      </c>
      <c r="D37" s="41">
        <v>91628502</v>
      </c>
      <c r="E37" s="41">
        <v>368302667</v>
      </c>
      <c r="F37" s="40">
        <f t="shared" si="1"/>
        <v>459931169</v>
      </c>
      <c r="G37" s="41">
        <v>106207301</v>
      </c>
      <c r="H37" s="41">
        <v>458246318</v>
      </c>
      <c r="I37" s="40">
        <f t="shared" si="2"/>
        <v>564453619</v>
      </c>
    </row>
    <row r="38" spans="1:9" x14ac:dyDescent="0.2">
      <c r="A38" s="188" t="s">
        <v>120</v>
      </c>
      <c r="B38" s="188"/>
      <c r="C38" s="27">
        <v>31</v>
      </c>
      <c r="D38" s="41">
        <v>59747374</v>
      </c>
      <c r="E38" s="41">
        <v>486375717</v>
      </c>
      <c r="F38" s="40">
        <f t="shared" si="1"/>
        <v>546123091</v>
      </c>
      <c r="G38" s="41">
        <v>59862560</v>
      </c>
      <c r="H38" s="41">
        <v>469762694</v>
      </c>
      <c r="I38" s="40">
        <f t="shared" si="2"/>
        <v>529625254</v>
      </c>
    </row>
    <row r="39" spans="1:9" x14ac:dyDescent="0.2">
      <c r="A39" s="188" t="s">
        <v>157</v>
      </c>
      <c r="B39" s="18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1" t="s">
        <v>158</v>
      </c>
      <c r="B40" s="18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1" t="s">
        <v>159</v>
      </c>
      <c r="B41" s="188"/>
      <c r="C41" s="27">
        <v>34</v>
      </c>
      <c r="D41" s="41">
        <v>434791407</v>
      </c>
      <c r="E41" s="41">
        <v>0</v>
      </c>
      <c r="F41" s="40">
        <f t="shared" si="1"/>
        <v>434791407</v>
      </c>
      <c r="G41" s="41">
        <v>442206440</v>
      </c>
      <c r="H41" s="41">
        <v>0</v>
      </c>
      <c r="I41" s="40">
        <f t="shared" si="2"/>
        <v>442206440</v>
      </c>
    </row>
    <row r="42" spans="1:9" x14ac:dyDescent="0.2">
      <c r="A42" s="189" t="s">
        <v>160</v>
      </c>
      <c r="B42" s="190"/>
      <c r="C42" s="26">
        <v>35</v>
      </c>
      <c r="D42" s="40">
        <f>D43+D44+D45+D46+D47+D48+D49</f>
        <v>12688</v>
      </c>
      <c r="E42" s="40">
        <f>E43+E44+E45+E46+E47+E48+E49</f>
        <v>215546457</v>
      </c>
      <c r="F42" s="40">
        <f t="shared" si="1"/>
        <v>215559145</v>
      </c>
      <c r="G42" s="40">
        <f>G43+G44+G45+G46+G47+G48+G49</f>
        <v>15656</v>
      </c>
      <c r="H42" s="40">
        <f>H43+H44+H45+H46+H47+H48+H49</f>
        <v>262661666</v>
      </c>
      <c r="I42" s="40">
        <f t="shared" si="2"/>
        <v>262677322</v>
      </c>
    </row>
    <row r="43" spans="1:9" x14ac:dyDescent="0.2">
      <c r="A43" s="188" t="s">
        <v>161</v>
      </c>
      <c r="B43" s="188"/>
      <c r="C43" s="27">
        <v>36</v>
      </c>
      <c r="D43" s="41">
        <v>929</v>
      </c>
      <c r="E43" s="41">
        <v>55298066</v>
      </c>
      <c r="F43" s="40">
        <f t="shared" si="1"/>
        <v>55298995</v>
      </c>
      <c r="G43" s="41">
        <v>9249</v>
      </c>
      <c r="H43" s="41">
        <v>109071666</v>
      </c>
      <c r="I43" s="40">
        <f t="shared" si="2"/>
        <v>109080915</v>
      </c>
    </row>
    <row r="44" spans="1:9" x14ac:dyDescent="0.2">
      <c r="A44" s="188" t="s">
        <v>162</v>
      </c>
      <c r="B44" s="188"/>
      <c r="C44" s="27">
        <v>37</v>
      </c>
      <c r="D44" s="41">
        <v>11759</v>
      </c>
      <c r="E44" s="41">
        <v>0</v>
      </c>
      <c r="F44" s="40">
        <f t="shared" si="1"/>
        <v>11759</v>
      </c>
      <c r="G44" s="41">
        <v>6407</v>
      </c>
      <c r="H44" s="41">
        <v>0</v>
      </c>
      <c r="I44" s="40">
        <f t="shared" si="2"/>
        <v>6407</v>
      </c>
    </row>
    <row r="45" spans="1:9" x14ac:dyDescent="0.2">
      <c r="A45" s="188" t="s">
        <v>121</v>
      </c>
      <c r="B45" s="188"/>
      <c r="C45" s="27">
        <v>38</v>
      </c>
      <c r="D45" s="41">
        <v>0</v>
      </c>
      <c r="E45" s="41">
        <v>160248391</v>
      </c>
      <c r="F45" s="40">
        <f t="shared" si="1"/>
        <v>160248391</v>
      </c>
      <c r="G45" s="41">
        <v>0</v>
      </c>
      <c r="H45" s="41">
        <v>153590000</v>
      </c>
      <c r="I45" s="40">
        <f t="shared" si="2"/>
        <v>153590000</v>
      </c>
    </row>
    <row r="46" spans="1:9" x14ac:dyDescent="0.2">
      <c r="A46" s="188" t="s">
        <v>163</v>
      </c>
      <c r="B46" s="18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88" t="s">
        <v>164</v>
      </c>
      <c r="B48" s="18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88" t="s">
        <v>165</v>
      </c>
      <c r="B49" s="18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89" t="s">
        <v>166</v>
      </c>
      <c r="B50" s="190"/>
      <c r="C50" s="26">
        <v>43</v>
      </c>
      <c r="D50" s="40">
        <f>D51+D52</f>
        <v>2112506</v>
      </c>
      <c r="E50" s="40">
        <f>E51+E52</f>
        <v>82781917</v>
      </c>
      <c r="F50" s="40">
        <f t="shared" si="1"/>
        <v>84894423</v>
      </c>
      <c r="G50" s="40">
        <f>G51+G52</f>
        <v>2112506</v>
      </c>
      <c r="H50" s="40">
        <f>H51+H52</f>
        <v>97862288</v>
      </c>
      <c r="I50" s="40">
        <f t="shared" si="2"/>
        <v>99974794</v>
      </c>
    </row>
    <row r="51" spans="1:9" x14ac:dyDescent="0.2">
      <c r="A51" s="188" t="s">
        <v>122</v>
      </c>
      <c r="B51" s="188"/>
      <c r="C51" s="27">
        <v>44</v>
      </c>
      <c r="D51" s="41">
        <v>2112506</v>
      </c>
      <c r="E51" s="41">
        <v>82781917</v>
      </c>
      <c r="F51" s="40">
        <f t="shared" si="1"/>
        <v>84894423</v>
      </c>
      <c r="G51" s="41">
        <v>2112506</v>
      </c>
      <c r="H51" s="41">
        <v>82781917</v>
      </c>
      <c r="I51" s="40">
        <f t="shared" si="2"/>
        <v>84894423</v>
      </c>
    </row>
    <row r="52" spans="1:9" x14ac:dyDescent="0.2">
      <c r="A52" s="188" t="s">
        <v>123</v>
      </c>
      <c r="B52" s="188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15080371</v>
      </c>
      <c r="I52" s="40">
        <f t="shared" si="2"/>
        <v>15080371</v>
      </c>
    </row>
    <row r="53" spans="1:9" x14ac:dyDescent="0.2">
      <c r="A53" s="189" t="s">
        <v>167</v>
      </c>
      <c r="B53" s="190"/>
      <c r="C53" s="26">
        <v>46</v>
      </c>
      <c r="D53" s="40">
        <f>D54+D57+D58</f>
        <v>768671</v>
      </c>
      <c r="E53" s="40">
        <f>E54+E57+E58</f>
        <v>880030430</v>
      </c>
      <c r="F53" s="40">
        <f t="shared" si="1"/>
        <v>880799101</v>
      </c>
      <c r="G53" s="40">
        <f>G54+G57+G58</f>
        <v>975307</v>
      </c>
      <c r="H53" s="40">
        <f>H54+H57+H58</f>
        <v>1142792870</v>
      </c>
      <c r="I53" s="40">
        <f t="shared" si="2"/>
        <v>1143768177</v>
      </c>
    </row>
    <row r="54" spans="1:9" x14ac:dyDescent="0.2">
      <c r="A54" s="189" t="s">
        <v>168</v>
      </c>
      <c r="B54" s="190"/>
      <c r="C54" s="26">
        <v>47</v>
      </c>
      <c r="D54" s="40">
        <f>D55+D56</f>
        <v>233778</v>
      </c>
      <c r="E54" s="40">
        <f>E55+E56</f>
        <v>474073870</v>
      </c>
      <c r="F54" s="40">
        <f t="shared" si="1"/>
        <v>474307648</v>
      </c>
      <c r="G54" s="40">
        <f>G55+G56</f>
        <v>223574</v>
      </c>
      <c r="H54" s="40">
        <f>H55+H56</f>
        <v>747761418</v>
      </c>
      <c r="I54" s="40">
        <f t="shared" si="2"/>
        <v>747984992</v>
      </c>
    </row>
    <row r="55" spans="1:9" x14ac:dyDescent="0.2">
      <c r="A55" s="188" t="s">
        <v>107</v>
      </c>
      <c r="B55" s="188"/>
      <c r="C55" s="27">
        <v>48</v>
      </c>
      <c r="D55" s="41">
        <v>0</v>
      </c>
      <c r="E55" s="41">
        <v>472001053</v>
      </c>
      <c r="F55" s="40">
        <f t="shared" si="1"/>
        <v>472001053</v>
      </c>
      <c r="G55" s="41">
        <v>0</v>
      </c>
      <c r="H55" s="41">
        <v>746037897</v>
      </c>
      <c r="I55" s="40">
        <f t="shared" si="2"/>
        <v>746037897</v>
      </c>
    </row>
    <row r="56" spans="1:9" x14ac:dyDescent="0.2">
      <c r="A56" s="188" t="s">
        <v>169</v>
      </c>
      <c r="B56" s="188"/>
      <c r="C56" s="27">
        <v>49</v>
      </c>
      <c r="D56" s="41">
        <v>233778</v>
      </c>
      <c r="E56" s="41">
        <v>2072817</v>
      </c>
      <c r="F56" s="40">
        <f t="shared" si="1"/>
        <v>2306595</v>
      </c>
      <c r="G56" s="41">
        <v>223574</v>
      </c>
      <c r="H56" s="41">
        <v>1723521</v>
      </c>
      <c r="I56" s="40">
        <f t="shared" si="2"/>
        <v>1947095</v>
      </c>
    </row>
    <row r="57" spans="1:9" x14ac:dyDescent="0.2">
      <c r="A57" s="191" t="s">
        <v>170</v>
      </c>
      <c r="B57" s="188"/>
      <c r="C57" s="27">
        <v>50</v>
      </c>
      <c r="D57" s="41">
        <v>629</v>
      </c>
      <c r="E57" s="41">
        <v>34684196</v>
      </c>
      <c r="F57" s="40">
        <f t="shared" si="1"/>
        <v>34684825</v>
      </c>
      <c r="G57" s="41">
        <v>979</v>
      </c>
      <c r="H57" s="41">
        <v>41964430</v>
      </c>
      <c r="I57" s="40">
        <f t="shared" si="2"/>
        <v>41965409</v>
      </c>
    </row>
    <row r="58" spans="1:9" x14ac:dyDescent="0.2">
      <c r="A58" s="189" t="s">
        <v>171</v>
      </c>
      <c r="B58" s="190"/>
      <c r="C58" s="26">
        <v>51</v>
      </c>
      <c r="D58" s="40">
        <f>D59+D60+D61</f>
        <v>534264</v>
      </c>
      <c r="E58" s="40">
        <f>E59+E60+E61</f>
        <v>371272364</v>
      </c>
      <c r="F58" s="40">
        <f t="shared" si="1"/>
        <v>371806628</v>
      </c>
      <c r="G58" s="40">
        <f>G59+G60+G61</f>
        <v>750754</v>
      </c>
      <c r="H58" s="40">
        <f>H59+H60+H61</f>
        <v>353067022</v>
      </c>
      <c r="I58" s="40">
        <f t="shared" si="2"/>
        <v>353817776</v>
      </c>
    </row>
    <row r="59" spans="1:9" x14ac:dyDescent="0.2">
      <c r="A59" s="188" t="s">
        <v>105</v>
      </c>
      <c r="B59" s="188"/>
      <c r="C59" s="27">
        <v>52</v>
      </c>
      <c r="D59" s="41">
        <v>0</v>
      </c>
      <c r="E59" s="41">
        <v>224615927</v>
      </c>
      <c r="F59" s="40">
        <f t="shared" si="1"/>
        <v>224615927</v>
      </c>
      <c r="G59" s="41">
        <v>0</v>
      </c>
      <c r="H59" s="41">
        <v>211226814</v>
      </c>
      <c r="I59" s="40">
        <f t="shared" si="2"/>
        <v>211226814</v>
      </c>
    </row>
    <row r="60" spans="1:9" x14ac:dyDescent="0.2">
      <c r="A60" s="188" t="s">
        <v>172</v>
      </c>
      <c r="B60" s="188"/>
      <c r="C60" s="27">
        <v>53</v>
      </c>
      <c r="D60" s="41">
        <v>269845</v>
      </c>
      <c r="E60" s="41">
        <v>6007637</v>
      </c>
      <c r="F60" s="40">
        <f t="shared" si="1"/>
        <v>6277482</v>
      </c>
      <c r="G60" s="41">
        <v>288938</v>
      </c>
      <c r="H60" s="41">
        <v>1814060</v>
      </c>
      <c r="I60" s="40">
        <f t="shared" si="2"/>
        <v>2102998</v>
      </c>
    </row>
    <row r="61" spans="1:9" x14ac:dyDescent="0.2">
      <c r="A61" s="188" t="s">
        <v>124</v>
      </c>
      <c r="B61" s="188"/>
      <c r="C61" s="27">
        <v>54</v>
      </c>
      <c r="D61" s="41">
        <v>264419</v>
      </c>
      <c r="E61" s="41">
        <v>140648800</v>
      </c>
      <c r="F61" s="40">
        <f t="shared" si="1"/>
        <v>140913219</v>
      </c>
      <c r="G61" s="41">
        <v>461816</v>
      </c>
      <c r="H61" s="41">
        <v>140026148</v>
      </c>
      <c r="I61" s="40">
        <f t="shared" si="2"/>
        <v>140487964</v>
      </c>
    </row>
    <row r="62" spans="1:9" x14ac:dyDescent="0.2">
      <c r="A62" s="189" t="s">
        <v>173</v>
      </c>
      <c r="B62" s="190"/>
      <c r="C62" s="26">
        <v>55</v>
      </c>
      <c r="D62" s="40">
        <f>D63+D67+D68</f>
        <v>11820028</v>
      </c>
      <c r="E62" s="40">
        <f>E63+E67+E68</f>
        <v>343820427</v>
      </c>
      <c r="F62" s="40">
        <f t="shared" si="1"/>
        <v>355640455</v>
      </c>
      <c r="G62" s="40">
        <f>G63+G67+G68</f>
        <v>39826874</v>
      </c>
      <c r="H62" s="40">
        <f>H63+H67+H68</f>
        <v>160731226</v>
      </c>
      <c r="I62" s="40">
        <f t="shared" si="2"/>
        <v>200558100</v>
      </c>
    </row>
    <row r="63" spans="1:9" x14ac:dyDescent="0.2">
      <c r="A63" s="189" t="s">
        <v>174</v>
      </c>
      <c r="B63" s="190"/>
      <c r="C63" s="26">
        <v>56</v>
      </c>
      <c r="D63" s="40">
        <f>D64+D65+D66</f>
        <v>11820028</v>
      </c>
      <c r="E63" s="40">
        <f>E64+E65+E66</f>
        <v>343812262</v>
      </c>
      <c r="F63" s="40">
        <f t="shared" si="1"/>
        <v>355632290</v>
      </c>
      <c r="G63" s="40">
        <f>G64+G65+G66</f>
        <v>39826874</v>
      </c>
      <c r="H63" s="40">
        <f>H64+H65+H66</f>
        <v>160723061</v>
      </c>
      <c r="I63" s="40">
        <f t="shared" si="2"/>
        <v>200549935</v>
      </c>
    </row>
    <row r="64" spans="1:9" x14ac:dyDescent="0.2">
      <c r="A64" s="188" t="s">
        <v>125</v>
      </c>
      <c r="B64" s="188"/>
      <c r="C64" s="27">
        <v>57</v>
      </c>
      <c r="D64" s="41">
        <v>0</v>
      </c>
      <c r="E64" s="41">
        <v>343812262</v>
      </c>
      <c r="F64" s="40">
        <f t="shared" si="1"/>
        <v>343812262</v>
      </c>
      <c r="G64" s="41">
        <v>0</v>
      </c>
      <c r="H64" s="41">
        <v>160654185</v>
      </c>
      <c r="I64" s="40">
        <f t="shared" si="2"/>
        <v>160654185</v>
      </c>
    </row>
    <row r="65" spans="1:9" x14ac:dyDescent="0.2">
      <c r="A65" s="188" t="s">
        <v>126</v>
      </c>
      <c r="B65" s="188"/>
      <c r="C65" s="27">
        <v>58</v>
      </c>
      <c r="D65" s="41">
        <v>11820028</v>
      </c>
      <c r="E65" s="41">
        <v>0</v>
      </c>
      <c r="F65" s="40">
        <f t="shared" si="1"/>
        <v>11820028</v>
      </c>
      <c r="G65" s="41">
        <v>39826874</v>
      </c>
      <c r="H65" s="41">
        <v>0</v>
      </c>
      <c r="I65" s="40">
        <f t="shared" si="2"/>
        <v>39826874</v>
      </c>
    </row>
    <row r="66" spans="1:9" x14ac:dyDescent="0.2">
      <c r="A66" s="188" t="s">
        <v>127</v>
      </c>
      <c r="B66" s="188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68876</v>
      </c>
      <c r="I66" s="40">
        <f t="shared" si="2"/>
        <v>68876</v>
      </c>
    </row>
    <row r="67" spans="1:9" x14ac:dyDescent="0.2">
      <c r="A67" s="191" t="s">
        <v>128</v>
      </c>
      <c r="B67" s="18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1" t="s">
        <v>129</v>
      </c>
      <c r="B68" s="188"/>
      <c r="C68" s="27">
        <v>61</v>
      </c>
      <c r="D68" s="41">
        <v>0</v>
      </c>
      <c r="E68" s="41">
        <v>8165</v>
      </c>
      <c r="F68" s="40">
        <f t="shared" si="1"/>
        <v>8165</v>
      </c>
      <c r="G68" s="41">
        <v>0</v>
      </c>
      <c r="H68" s="41">
        <v>8165</v>
      </c>
      <c r="I68" s="40">
        <f t="shared" si="2"/>
        <v>8165</v>
      </c>
    </row>
    <row r="69" spans="1:9" ht="23.25" customHeight="1" x14ac:dyDescent="0.2">
      <c r="A69" s="189" t="s">
        <v>175</v>
      </c>
      <c r="B69" s="190"/>
      <c r="C69" s="26">
        <v>62</v>
      </c>
      <c r="D69" s="40">
        <f>D70+D71+D72</f>
        <v>0</v>
      </c>
      <c r="E69" s="40">
        <f>E70+E71+E72</f>
        <v>261064556</v>
      </c>
      <c r="F69" s="40">
        <f t="shared" si="1"/>
        <v>261064556</v>
      </c>
      <c r="G69" s="40">
        <f>G70+G71+G72</f>
        <v>0</v>
      </c>
      <c r="H69" s="40">
        <f>H70+H71+H72</f>
        <v>279290574</v>
      </c>
      <c r="I69" s="40">
        <f t="shared" si="2"/>
        <v>279290574</v>
      </c>
    </row>
    <row r="70" spans="1:9" x14ac:dyDescent="0.2">
      <c r="A70" s="188" t="s">
        <v>130</v>
      </c>
      <c r="B70" s="188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188" t="s">
        <v>131</v>
      </c>
      <c r="B71" s="188"/>
      <c r="C71" s="27">
        <v>64</v>
      </c>
      <c r="D71" s="41">
        <v>0</v>
      </c>
      <c r="E71" s="41">
        <v>251402447</v>
      </c>
      <c r="F71" s="40">
        <f t="shared" si="1"/>
        <v>251402447</v>
      </c>
      <c r="G71" s="41">
        <v>0</v>
      </c>
      <c r="H71" s="41">
        <v>263682570</v>
      </c>
      <c r="I71" s="40">
        <f t="shared" si="2"/>
        <v>263682570</v>
      </c>
    </row>
    <row r="72" spans="1:9" x14ac:dyDescent="0.2">
      <c r="A72" s="188" t="s">
        <v>135</v>
      </c>
      <c r="B72" s="188"/>
      <c r="C72" s="27">
        <v>65</v>
      </c>
      <c r="D72" s="41">
        <v>0</v>
      </c>
      <c r="E72" s="41">
        <v>9662109</v>
      </c>
      <c r="F72" s="40">
        <f t="shared" si="1"/>
        <v>9662109</v>
      </c>
      <c r="G72" s="41">
        <v>0</v>
      </c>
      <c r="H72" s="41">
        <v>15608004</v>
      </c>
      <c r="I72" s="40">
        <f t="shared" si="2"/>
        <v>15608004</v>
      </c>
    </row>
    <row r="73" spans="1:9" x14ac:dyDescent="0.2">
      <c r="A73" s="189" t="s">
        <v>176</v>
      </c>
      <c r="B73" s="190"/>
      <c r="C73" s="26">
        <v>66</v>
      </c>
      <c r="D73" s="40">
        <f>D8+D11+D15+D41+D42+D50+D53+D62+D69</f>
        <v>3215834850</v>
      </c>
      <c r="E73" s="40">
        <f>E8+E11+E15+E41+E42+E50+E53+E62+E69</f>
        <v>6992975292</v>
      </c>
      <c r="F73" s="40">
        <f t="shared" si="1"/>
        <v>10208810142</v>
      </c>
      <c r="G73" s="40">
        <f>G8+G11+G15+G41+G42+G50+G53+G62+G69</f>
        <v>3465823199</v>
      </c>
      <c r="H73" s="40">
        <f>H8+H11+H15+H41+H42+H50+H53+H62+H69</f>
        <v>7811742193</v>
      </c>
      <c r="I73" s="40">
        <f>G73+H73</f>
        <v>11277565392</v>
      </c>
    </row>
    <row r="74" spans="1:9" x14ac:dyDescent="0.2">
      <c r="A74" s="191" t="s">
        <v>177</v>
      </c>
      <c r="B74" s="188"/>
      <c r="C74" s="27">
        <v>67</v>
      </c>
      <c r="D74" s="41">
        <v>172028971</v>
      </c>
      <c r="E74" s="41">
        <v>2579201308</v>
      </c>
      <c r="F74" s="40">
        <f t="shared" ref="F74" si="11">D74+E74</f>
        <v>2751230279</v>
      </c>
      <c r="G74" s="41">
        <v>171980582</v>
      </c>
      <c r="H74" s="41">
        <v>2536435676</v>
      </c>
      <c r="I74" s="40">
        <f t="shared" ref="I74" si="12">G74+H74</f>
        <v>2708416258</v>
      </c>
    </row>
    <row r="75" spans="1:9" x14ac:dyDescent="0.2">
      <c r="A75" s="201" t="s">
        <v>78</v>
      </c>
      <c r="B75" s="202"/>
      <c r="C75" s="202"/>
      <c r="D75" s="202"/>
      <c r="E75" s="202"/>
      <c r="F75" s="202"/>
      <c r="G75" s="202"/>
      <c r="H75" s="202"/>
      <c r="I75" s="202"/>
    </row>
    <row r="76" spans="1:9" x14ac:dyDescent="0.2">
      <c r="A76" s="189" t="s">
        <v>178</v>
      </c>
      <c r="B76" s="190"/>
      <c r="C76" s="26">
        <v>68</v>
      </c>
      <c r="D76" s="40">
        <f>D77+D80+D81+D85+D89+D92</f>
        <v>314109856</v>
      </c>
      <c r="E76" s="40">
        <f>E77+E80+E81+E85+E89+E92</f>
        <v>2497114377</v>
      </c>
      <c r="F76" s="40">
        <f>D76+E76</f>
        <v>2811224233</v>
      </c>
      <c r="G76" s="40">
        <f t="shared" ref="G76:H76" si="13">G77+G80+G81+G85+G89+G92</f>
        <v>395956952</v>
      </c>
      <c r="H76" s="40">
        <f t="shared" si="13"/>
        <v>2743935272</v>
      </c>
      <c r="I76" s="40">
        <f>G76+H76</f>
        <v>3139892224</v>
      </c>
    </row>
    <row r="77" spans="1:9" x14ac:dyDescent="0.2">
      <c r="A77" s="189" t="s">
        <v>179</v>
      </c>
      <c r="B77" s="190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88" t="s">
        <v>18</v>
      </c>
      <c r="B78" s="188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88" t="s">
        <v>180</v>
      </c>
      <c r="B79" s="18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1" t="s">
        <v>19</v>
      </c>
      <c r="B80" s="188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89" t="s">
        <v>181</v>
      </c>
      <c r="B81" s="190"/>
      <c r="C81" s="26">
        <v>73</v>
      </c>
      <c r="D81" s="40">
        <f>D82+D83+D84</f>
        <v>66981804</v>
      </c>
      <c r="E81" s="40">
        <f>E82+E83+E84</f>
        <v>206447110</v>
      </c>
      <c r="F81" s="40">
        <f t="shared" si="14"/>
        <v>273428914</v>
      </c>
      <c r="G81" s="40">
        <f t="shared" ref="G81:H81" si="17">G82+G83+G84</f>
        <v>125992096</v>
      </c>
      <c r="H81" s="40">
        <f t="shared" si="17"/>
        <v>301041102</v>
      </c>
      <c r="I81" s="40">
        <f t="shared" si="16"/>
        <v>427033198</v>
      </c>
    </row>
    <row r="82" spans="1:9" x14ac:dyDescent="0.2">
      <c r="A82" s="188" t="s">
        <v>20</v>
      </c>
      <c r="B82" s="188"/>
      <c r="C82" s="27">
        <v>74</v>
      </c>
      <c r="D82" s="41">
        <v>0</v>
      </c>
      <c r="E82" s="41">
        <v>50649941</v>
      </c>
      <c r="F82" s="40">
        <f t="shared" si="14"/>
        <v>50649941</v>
      </c>
      <c r="G82" s="41">
        <v>0</v>
      </c>
      <c r="H82" s="41">
        <v>50315118</v>
      </c>
      <c r="I82" s="40">
        <f t="shared" si="16"/>
        <v>50315118</v>
      </c>
    </row>
    <row r="83" spans="1:9" x14ac:dyDescent="0.2">
      <c r="A83" s="188" t="s">
        <v>182</v>
      </c>
      <c r="B83" s="188"/>
      <c r="C83" s="27">
        <v>75</v>
      </c>
      <c r="D83" s="41">
        <v>66981804</v>
      </c>
      <c r="E83" s="41">
        <v>155797169</v>
      </c>
      <c r="F83" s="40">
        <f t="shared" si="14"/>
        <v>222778973</v>
      </c>
      <c r="G83" s="41">
        <v>125992096</v>
      </c>
      <c r="H83" s="41">
        <v>250725984</v>
      </c>
      <c r="I83" s="40">
        <f t="shared" si="16"/>
        <v>376718080</v>
      </c>
    </row>
    <row r="84" spans="1:9" x14ac:dyDescent="0.2">
      <c r="A84" s="188" t="s">
        <v>21</v>
      </c>
      <c r="B84" s="18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89" t="s">
        <v>183</v>
      </c>
      <c r="B85" s="190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">
      <c r="A86" s="188" t="s">
        <v>22</v>
      </c>
      <c r="B86" s="188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88" t="s">
        <v>23</v>
      </c>
      <c r="B87" s="188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88" t="s">
        <v>24</v>
      </c>
      <c r="B88" s="188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">
      <c r="A89" s="189" t="s">
        <v>184</v>
      </c>
      <c r="B89" s="190"/>
      <c r="C89" s="26">
        <v>81</v>
      </c>
      <c r="D89" s="40">
        <f>D90+D91</f>
        <v>81333516</v>
      </c>
      <c r="E89" s="40">
        <f>E90+E91</f>
        <v>513197146</v>
      </c>
      <c r="F89" s="40">
        <f t="shared" si="14"/>
        <v>594530662</v>
      </c>
      <c r="G89" s="40">
        <f t="shared" ref="G89:H89" si="19">G90+G91</f>
        <v>117543395</v>
      </c>
      <c r="H89" s="40">
        <f t="shared" si="19"/>
        <v>747813345</v>
      </c>
      <c r="I89" s="40">
        <f t="shared" si="16"/>
        <v>865356740</v>
      </c>
    </row>
    <row r="90" spans="1:9" x14ac:dyDescent="0.2">
      <c r="A90" s="188" t="s">
        <v>2</v>
      </c>
      <c r="B90" s="188"/>
      <c r="C90" s="27">
        <v>82</v>
      </c>
      <c r="D90" s="41">
        <v>81333516</v>
      </c>
      <c r="E90" s="41">
        <v>513197146</v>
      </c>
      <c r="F90" s="40">
        <f t="shared" si="14"/>
        <v>594530662</v>
      </c>
      <c r="G90" s="41">
        <v>117543395</v>
      </c>
      <c r="H90" s="41">
        <v>747813345</v>
      </c>
      <c r="I90" s="40">
        <f t="shared" si="16"/>
        <v>865356740</v>
      </c>
    </row>
    <row r="91" spans="1:9" x14ac:dyDescent="0.2">
      <c r="A91" s="188" t="s">
        <v>86</v>
      </c>
      <c r="B91" s="18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89" t="s">
        <v>185</v>
      </c>
      <c r="B92" s="190"/>
      <c r="C92" s="26">
        <v>84</v>
      </c>
      <c r="D92" s="40">
        <f>D93+D94</f>
        <v>36209879</v>
      </c>
      <c r="E92" s="40">
        <f>E93+E94</f>
        <v>234207878</v>
      </c>
      <c r="F92" s="40">
        <f t="shared" si="14"/>
        <v>270417757</v>
      </c>
      <c r="G92" s="40">
        <f t="shared" ref="G92:H92" si="20">G93+G94</f>
        <v>22836804</v>
      </c>
      <c r="H92" s="40">
        <f t="shared" si="20"/>
        <v>151818582</v>
      </c>
      <c r="I92" s="40">
        <f t="shared" si="16"/>
        <v>174655386</v>
      </c>
    </row>
    <row r="93" spans="1:9" x14ac:dyDescent="0.2">
      <c r="A93" s="188" t="s">
        <v>87</v>
      </c>
      <c r="B93" s="188"/>
      <c r="C93" s="27">
        <v>85</v>
      </c>
      <c r="D93" s="41">
        <v>36209879</v>
      </c>
      <c r="E93" s="41">
        <v>234207878</v>
      </c>
      <c r="F93" s="40">
        <f t="shared" si="14"/>
        <v>270417757</v>
      </c>
      <c r="G93" s="41">
        <v>22836804</v>
      </c>
      <c r="H93" s="41">
        <v>151818582</v>
      </c>
      <c r="I93" s="40">
        <f t="shared" si="16"/>
        <v>174655386</v>
      </c>
    </row>
    <row r="94" spans="1:9" x14ac:dyDescent="0.2">
      <c r="A94" s="188" t="s">
        <v>108</v>
      </c>
      <c r="B94" s="18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1" t="s">
        <v>186</v>
      </c>
      <c r="B95" s="18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1" t="s">
        <v>187</v>
      </c>
      <c r="B96" s="18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89" t="s">
        <v>188</v>
      </c>
      <c r="B97" s="190"/>
      <c r="C97" s="26">
        <v>89</v>
      </c>
      <c r="D97" s="40">
        <f>D98+D99+D100+D101+D102+D103</f>
        <v>2411166082</v>
      </c>
      <c r="E97" s="40">
        <f>E98+E99+E100+E101+E102+E103</f>
        <v>3758389641</v>
      </c>
      <c r="F97" s="40">
        <f t="shared" si="14"/>
        <v>6169555723</v>
      </c>
      <c r="G97" s="40">
        <f t="shared" ref="G97:H97" si="21">G98+G99+G100+G101+G102+G103</f>
        <v>2553772324</v>
      </c>
      <c r="H97" s="40">
        <f t="shared" si="21"/>
        <v>4030317132</v>
      </c>
      <c r="I97" s="40">
        <f t="shared" si="16"/>
        <v>6584089456</v>
      </c>
    </row>
    <row r="98" spans="1:9" x14ac:dyDescent="0.2">
      <c r="A98" s="188" t="s">
        <v>189</v>
      </c>
      <c r="B98" s="188"/>
      <c r="C98" s="27">
        <v>90</v>
      </c>
      <c r="D98" s="41">
        <v>4345475</v>
      </c>
      <c r="E98" s="41">
        <v>1135019493</v>
      </c>
      <c r="F98" s="40">
        <f t="shared" si="14"/>
        <v>1139364968</v>
      </c>
      <c r="G98" s="41">
        <v>4964049</v>
      </c>
      <c r="H98" s="41">
        <v>1427294036</v>
      </c>
      <c r="I98" s="40">
        <f t="shared" si="16"/>
        <v>1432258085</v>
      </c>
    </row>
    <row r="99" spans="1:9" x14ac:dyDescent="0.2">
      <c r="A99" s="188" t="s">
        <v>190</v>
      </c>
      <c r="B99" s="188"/>
      <c r="C99" s="27">
        <v>91</v>
      </c>
      <c r="D99" s="41">
        <v>2337954488</v>
      </c>
      <c r="E99" s="41">
        <v>29250666</v>
      </c>
      <c r="F99" s="40">
        <f t="shared" si="14"/>
        <v>2367205154</v>
      </c>
      <c r="G99" s="41">
        <v>2492212814</v>
      </c>
      <c r="H99" s="41">
        <v>22965739</v>
      </c>
      <c r="I99" s="40">
        <f t="shared" si="16"/>
        <v>2515178553</v>
      </c>
    </row>
    <row r="100" spans="1:9" x14ac:dyDescent="0.2">
      <c r="A100" s="188" t="s">
        <v>191</v>
      </c>
      <c r="B100" s="188"/>
      <c r="C100" s="27">
        <v>92</v>
      </c>
      <c r="D100" s="41">
        <v>68866119</v>
      </c>
      <c r="E100" s="41">
        <v>2558582619</v>
      </c>
      <c r="F100" s="40">
        <f t="shared" si="14"/>
        <v>2627448738</v>
      </c>
      <c r="G100" s="41">
        <v>56595461</v>
      </c>
      <c r="H100" s="41">
        <v>2540994454</v>
      </c>
      <c r="I100" s="40">
        <f t="shared" si="16"/>
        <v>2597589915</v>
      </c>
    </row>
    <row r="101" spans="1:9" x14ac:dyDescent="0.2">
      <c r="A101" s="188" t="s">
        <v>192</v>
      </c>
      <c r="B101" s="188"/>
      <c r="C101" s="27">
        <v>93</v>
      </c>
      <c r="D101" s="41">
        <v>0</v>
      </c>
      <c r="E101" s="41">
        <v>6487900</v>
      </c>
      <c r="F101" s="40">
        <f t="shared" si="14"/>
        <v>6487900</v>
      </c>
      <c r="G101" s="41">
        <v>0</v>
      </c>
      <c r="H101" s="41">
        <v>7225900</v>
      </c>
      <c r="I101" s="40">
        <f t="shared" si="16"/>
        <v>7225900</v>
      </c>
    </row>
    <row r="102" spans="1:9" x14ac:dyDescent="0.2">
      <c r="A102" s="188" t="s">
        <v>109</v>
      </c>
      <c r="B102" s="188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88" t="s">
        <v>193</v>
      </c>
      <c r="B103" s="188"/>
      <c r="C103" s="27">
        <v>95</v>
      </c>
      <c r="D103" s="41">
        <v>0</v>
      </c>
      <c r="E103" s="41">
        <v>21993430</v>
      </c>
      <c r="F103" s="40">
        <f t="shared" si="14"/>
        <v>21993430</v>
      </c>
      <c r="G103" s="41">
        <v>0</v>
      </c>
      <c r="H103" s="41">
        <v>24781470</v>
      </c>
      <c r="I103" s="40">
        <f t="shared" si="16"/>
        <v>24781470</v>
      </c>
    </row>
    <row r="104" spans="1:9" ht="28.5" customHeight="1" x14ac:dyDescent="0.2">
      <c r="A104" s="191" t="s">
        <v>194</v>
      </c>
      <c r="B104" s="188"/>
      <c r="C104" s="27">
        <v>96</v>
      </c>
      <c r="D104" s="41">
        <v>434791407</v>
      </c>
      <c r="E104" s="41">
        <v>0</v>
      </c>
      <c r="F104" s="40">
        <f t="shared" si="14"/>
        <v>434791407</v>
      </c>
      <c r="G104" s="41">
        <v>442206440</v>
      </c>
      <c r="H104" s="41">
        <v>0</v>
      </c>
      <c r="I104" s="40">
        <f t="shared" si="16"/>
        <v>442206440</v>
      </c>
    </row>
    <row r="105" spans="1:9" x14ac:dyDescent="0.2">
      <c r="A105" s="189" t="s">
        <v>195</v>
      </c>
      <c r="B105" s="190"/>
      <c r="C105" s="26">
        <v>97</v>
      </c>
      <c r="D105" s="40">
        <f>D106+D107</f>
        <v>3318530</v>
      </c>
      <c r="E105" s="40">
        <f>E106+E107</f>
        <v>100316438</v>
      </c>
      <c r="F105" s="40">
        <f t="shared" si="14"/>
        <v>103634968</v>
      </c>
      <c r="G105" s="40">
        <f t="shared" ref="G105:H105" si="22">G106+G107</f>
        <v>2994385</v>
      </c>
      <c r="H105" s="40">
        <f t="shared" si="22"/>
        <v>90256770</v>
      </c>
      <c r="I105" s="40">
        <f t="shared" si="16"/>
        <v>93251155</v>
      </c>
    </row>
    <row r="106" spans="1:9" x14ac:dyDescent="0.2">
      <c r="A106" s="200" t="s">
        <v>88</v>
      </c>
      <c r="B106" s="200"/>
      <c r="C106" s="27">
        <v>98</v>
      </c>
      <c r="D106" s="41">
        <v>3063589</v>
      </c>
      <c r="E106" s="41">
        <v>95800689</v>
      </c>
      <c r="F106" s="40">
        <f t="shared" si="14"/>
        <v>98864278</v>
      </c>
      <c r="G106" s="41">
        <v>2994385</v>
      </c>
      <c r="H106" s="41">
        <v>85741021</v>
      </c>
      <c r="I106" s="40">
        <f t="shared" si="16"/>
        <v>88735406</v>
      </c>
    </row>
    <row r="107" spans="1:9" x14ac:dyDescent="0.2">
      <c r="A107" s="188" t="s">
        <v>89</v>
      </c>
      <c r="B107" s="188"/>
      <c r="C107" s="27">
        <v>99</v>
      </c>
      <c r="D107" s="41">
        <v>254941</v>
      </c>
      <c r="E107" s="41">
        <v>4515749</v>
      </c>
      <c r="F107" s="40">
        <f t="shared" si="14"/>
        <v>4770690</v>
      </c>
      <c r="G107" s="41">
        <v>0</v>
      </c>
      <c r="H107" s="41">
        <v>4515749</v>
      </c>
      <c r="I107" s="40">
        <f t="shared" si="16"/>
        <v>4515749</v>
      </c>
    </row>
    <row r="108" spans="1:9" x14ac:dyDescent="0.2">
      <c r="A108" s="189" t="s">
        <v>196</v>
      </c>
      <c r="B108" s="190"/>
      <c r="C108" s="26">
        <v>100</v>
      </c>
      <c r="D108" s="40">
        <f>D109+D110</f>
        <v>14703323</v>
      </c>
      <c r="E108" s="40">
        <f>E109+E110</f>
        <v>65710341</v>
      </c>
      <c r="F108" s="40">
        <f t="shared" si="14"/>
        <v>80413664</v>
      </c>
      <c r="G108" s="40">
        <f t="shared" ref="G108:H108" si="23">G109+G110</f>
        <v>32586992</v>
      </c>
      <c r="H108" s="40">
        <f t="shared" si="23"/>
        <v>94072541</v>
      </c>
      <c r="I108" s="40">
        <f t="shared" si="16"/>
        <v>126659533</v>
      </c>
    </row>
    <row r="109" spans="1:9" x14ac:dyDescent="0.2">
      <c r="A109" s="188" t="s">
        <v>90</v>
      </c>
      <c r="B109" s="188"/>
      <c r="C109" s="27">
        <v>101</v>
      </c>
      <c r="D109" s="41">
        <v>14703323</v>
      </c>
      <c r="E109" s="41">
        <v>45631468</v>
      </c>
      <c r="F109" s="40">
        <f t="shared" si="14"/>
        <v>60334791</v>
      </c>
      <c r="G109" s="41">
        <v>27656801</v>
      </c>
      <c r="H109" s="41">
        <v>66388251</v>
      </c>
      <c r="I109" s="40">
        <f t="shared" si="16"/>
        <v>94045052</v>
      </c>
    </row>
    <row r="110" spans="1:9" x14ac:dyDescent="0.2">
      <c r="A110" s="188" t="s">
        <v>91</v>
      </c>
      <c r="B110" s="188"/>
      <c r="C110" s="27">
        <v>102</v>
      </c>
      <c r="D110" s="41">
        <v>0</v>
      </c>
      <c r="E110" s="41">
        <v>20078873</v>
      </c>
      <c r="F110" s="40">
        <f t="shared" si="14"/>
        <v>20078873</v>
      </c>
      <c r="G110" s="41">
        <v>4930191</v>
      </c>
      <c r="H110" s="41">
        <v>27684290</v>
      </c>
      <c r="I110" s="40">
        <f t="shared" si="16"/>
        <v>32614481</v>
      </c>
    </row>
    <row r="111" spans="1:9" x14ac:dyDescent="0.2">
      <c r="A111" s="191" t="s">
        <v>197</v>
      </c>
      <c r="B111" s="18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89" t="s">
        <v>198</v>
      </c>
      <c r="B112" s="190"/>
      <c r="C112" s="26">
        <v>104</v>
      </c>
      <c r="D112" s="40">
        <f>D113+D114+D115</f>
        <v>221051</v>
      </c>
      <c r="E112" s="40">
        <f>E113+E114+E115</f>
        <v>17068879</v>
      </c>
      <c r="F112" s="40">
        <f t="shared" si="14"/>
        <v>17289930</v>
      </c>
      <c r="G112" s="40">
        <f t="shared" ref="G112:H112" si="24">G113+G114+G115</f>
        <v>942583</v>
      </c>
      <c r="H112" s="40">
        <f t="shared" si="24"/>
        <v>271561270</v>
      </c>
      <c r="I112" s="40">
        <f t="shared" si="16"/>
        <v>272503853</v>
      </c>
    </row>
    <row r="113" spans="1:9" x14ac:dyDescent="0.2">
      <c r="A113" s="188" t="s">
        <v>79</v>
      </c>
      <c r="B113" s="188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">
      <c r="A114" s="188" t="s">
        <v>199</v>
      </c>
      <c r="B114" s="18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88" t="s">
        <v>80</v>
      </c>
      <c r="B115" s="188"/>
      <c r="C115" s="27">
        <v>107</v>
      </c>
      <c r="D115" s="41">
        <v>221051</v>
      </c>
      <c r="E115" s="41">
        <v>17068879</v>
      </c>
      <c r="F115" s="40">
        <f t="shared" si="14"/>
        <v>17289930</v>
      </c>
      <c r="G115" s="41">
        <v>942583</v>
      </c>
      <c r="H115" s="41">
        <v>271561270</v>
      </c>
      <c r="I115" s="40">
        <f t="shared" si="16"/>
        <v>272503853</v>
      </c>
    </row>
    <row r="116" spans="1:9" x14ac:dyDescent="0.2">
      <c r="A116" s="189" t="s">
        <v>200</v>
      </c>
      <c r="B116" s="190"/>
      <c r="C116" s="26">
        <v>108</v>
      </c>
      <c r="D116" s="40">
        <f>D117+D118+D119+D120</f>
        <v>18193277</v>
      </c>
      <c r="E116" s="40">
        <f>E117+E118+E119+E120</f>
        <v>220781207</v>
      </c>
      <c r="F116" s="40">
        <f t="shared" si="14"/>
        <v>238974484</v>
      </c>
      <c r="G116" s="40">
        <f t="shared" ref="G116:H116" si="25">G117+G118+G119+G120</f>
        <v>16162762</v>
      </c>
      <c r="H116" s="40">
        <f t="shared" si="25"/>
        <v>252645808</v>
      </c>
      <c r="I116" s="40">
        <f t="shared" si="16"/>
        <v>268808570</v>
      </c>
    </row>
    <row r="117" spans="1:9" x14ac:dyDescent="0.2">
      <c r="A117" s="188" t="s">
        <v>201</v>
      </c>
      <c r="B117" s="188"/>
      <c r="C117" s="27">
        <v>109</v>
      </c>
      <c r="D117" s="41">
        <v>4692105</v>
      </c>
      <c r="E117" s="41">
        <v>81962574</v>
      </c>
      <c r="F117" s="40">
        <f t="shared" si="14"/>
        <v>86654679</v>
      </c>
      <c r="G117" s="41">
        <v>4186337</v>
      </c>
      <c r="H117" s="41">
        <v>70494772</v>
      </c>
      <c r="I117" s="40">
        <f t="shared" si="16"/>
        <v>74681109</v>
      </c>
    </row>
    <row r="118" spans="1:9" x14ac:dyDescent="0.2">
      <c r="A118" s="188" t="s">
        <v>81</v>
      </c>
      <c r="B118" s="188"/>
      <c r="C118" s="27">
        <v>110</v>
      </c>
      <c r="D118" s="41">
        <v>15735</v>
      </c>
      <c r="E118" s="41">
        <v>58462070</v>
      </c>
      <c r="F118" s="40">
        <f t="shared" si="14"/>
        <v>58477805</v>
      </c>
      <c r="G118" s="41">
        <v>21876</v>
      </c>
      <c r="H118" s="41">
        <v>105607572</v>
      </c>
      <c r="I118" s="40">
        <f t="shared" si="16"/>
        <v>105629448</v>
      </c>
    </row>
    <row r="119" spans="1:9" x14ac:dyDescent="0.2">
      <c r="A119" s="188" t="s">
        <v>82</v>
      </c>
      <c r="B119" s="18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88" t="s">
        <v>83</v>
      </c>
      <c r="B120" s="188"/>
      <c r="C120" s="27">
        <v>112</v>
      </c>
      <c r="D120" s="41">
        <v>13485437</v>
      </c>
      <c r="E120" s="41">
        <v>80356563</v>
      </c>
      <c r="F120" s="40">
        <f t="shared" si="14"/>
        <v>93842000</v>
      </c>
      <c r="G120" s="41">
        <v>11954549</v>
      </c>
      <c r="H120" s="41">
        <v>76543464</v>
      </c>
      <c r="I120" s="40">
        <f t="shared" si="16"/>
        <v>88498013</v>
      </c>
    </row>
    <row r="121" spans="1:9" ht="22.5" customHeight="1" x14ac:dyDescent="0.2">
      <c r="A121" s="189" t="s">
        <v>202</v>
      </c>
      <c r="B121" s="190"/>
      <c r="C121" s="26">
        <v>113</v>
      </c>
      <c r="D121" s="40">
        <f>D122+D123</f>
        <v>19331324</v>
      </c>
      <c r="E121" s="40">
        <f>E122+E123</f>
        <v>333594409</v>
      </c>
      <c r="F121" s="40">
        <f t="shared" si="14"/>
        <v>352925733</v>
      </c>
      <c r="G121" s="40">
        <f t="shared" ref="G121:H121" si="26">G122+G123</f>
        <v>21200761</v>
      </c>
      <c r="H121" s="40">
        <f t="shared" si="26"/>
        <v>328953400</v>
      </c>
      <c r="I121" s="40">
        <f t="shared" si="16"/>
        <v>350154161</v>
      </c>
    </row>
    <row r="122" spans="1:9" x14ac:dyDescent="0.2">
      <c r="A122" s="188" t="s">
        <v>84</v>
      </c>
      <c r="B122" s="18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88" t="s">
        <v>85</v>
      </c>
      <c r="B123" s="188"/>
      <c r="C123" s="27">
        <v>115</v>
      </c>
      <c r="D123" s="41">
        <v>19331324</v>
      </c>
      <c r="E123" s="41">
        <v>333594409</v>
      </c>
      <c r="F123" s="40">
        <f t="shared" si="14"/>
        <v>352925733</v>
      </c>
      <c r="G123" s="41">
        <v>21200761</v>
      </c>
      <c r="H123" s="41">
        <v>328953400</v>
      </c>
      <c r="I123" s="40">
        <f t="shared" si="16"/>
        <v>350154161</v>
      </c>
    </row>
    <row r="124" spans="1:9" x14ac:dyDescent="0.2">
      <c r="A124" s="189" t="s">
        <v>203</v>
      </c>
      <c r="B124" s="190"/>
      <c r="C124" s="26">
        <v>116</v>
      </c>
      <c r="D124" s="40">
        <f>D95++D96+D97+D104+D105+D108+D111+D112+D116+D121+D76</f>
        <v>3215834850</v>
      </c>
      <c r="E124" s="40">
        <f>E95++E96+E97+E104+E105+E108+E111+E112+E116+E121+E76</f>
        <v>6992975292</v>
      </c>
      <c r="F124" s="40">
        <f t="shared" si="14"/>
        <v>10208810142</v>
      </c>
      <c r="G124" s="40">
        <f t="shared" ref="G124:H124" si="27">G95++G96+G97+G104+G105+G108+G111+G112+G116+G121+G76</f>
        <v>3465823199</v>
      </c>
      <c r="H124" s="40">
        <f t="shared" si="27"/>
        <v>7811742193</v>
      </c>
      <c r="I124" s="40">
        <f t="shared" si="16"/>
        <v>11277565392</v>
      </c>
    </row>
    <row r="125" spans="1:9" x14ac:dyDescent="0.2">
      <c r="A125" s="191" t="s">
        <v>204</v>
      </c>
      <c r="B125" s="188"/>
      <c r="C125" s="27">
        <v>117</v>
      </c>
      <c r="D125" s="41">
        <v>172028971</v>
      </c>
      <c r="E125" s="41">
        <v>2579201308</v>
      </c>
      <c r="F125" s="40">
        <f t="shared" si="14"/>
        <v>2751230279</v>
      </c>
      <c r="G125" s="41">
        <v>171980582</v>
      </c>
      <c r="H125" s="41">
        <v>2536435676</v>
      </c>
      <c r="I125" s="40">
        <f t="shared" si="16"/>
        <v>2708416258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>
      <selection activeCell="F91" sqref="F91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5" t="s">
        <v>348</v>
      </c>
      <c r="B1" s="193"/>
      <c r="C1" s="193"/>
      <c r="D1" s="193"/>
      <c r="E1" s="193"/>
      <c r="F1" s="193"/>
      <c r="G1" s="193"/>
      <c r="H1" s="193"/>
      <c r="I1" s="193"/>
    </row>
    <row r="2" spans="1:9" ht="12.75" customHeight="1" x14ac:dyDescent="0.2">
      <c r="A2" s="194" t="s">
        <v>386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">
      <c r="A4" s="209" t="s">
        <v>0</v>
      </c>
      <c r="B4" s="210"/>
      <c r="C4" s="213" t="s">
        <v>77</v>
      </c>
      <c r="D4" s="215" t="s">
        <v>4</v>
      </c>
      <c r="E4" s="216"/>
      <c r="F4" s="217"/>
      <c r="G4" s="215" t="s">
        <v>93</v>
      </c>
      <c r="H4" s="216"/>
      <c r="I4" s="217"/>
    </row>
    <row r="5" spans="1:9" ht="24" customHeight="1" thickBot="1" x14ac:dyDescent="0.25">
      <c r="A5" s="211"/>
      <c r="B5" s="212"/>
      <c r="C5" s="21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9">
        <v>1</v>
      </c>
      <c r="B6" s="220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1" t="s">
        <v>205</v>
      </c>
      <c r="B7" s="222"/>
      <c r="C7" s="31">
        <v>118</v>
      </c>
      <c r="D7" s="49">
        <f>D8+D9+D10+D11+D12</f>
        <v>358663702</v>
      </c>
      <c r="E7" s="50">
        <f>E8+E9+E10+E11+E12</f>
        <v>914017000</v>
      </c>
      <c r="F7" s="50">
        <f>D7+E7</f>
        <v>1272680702</v>
      </c>
      <c r="G7" s="49">
        <f t="shared" ref="G7:H7" si="0">G8+G9+G10+G11+G12</f>
        <v>335241130</v>
      </c>
      <c r="H7" s="50">
        <f t="shared" si="0"/>
        <v>927886370</v>
      </c>
      <c r="I7" s="51">
        <f>G7+H7</f>
        <v>1263127500</v>
      </c>
    </row>
    <row r="8" spans="1:9" x14ac:dyDescent="0.2">
      <c r="A8" s="218" t="s">
        <v>67</v>
      </c>
      <c r="B8" s="218"/>
      <c r="C8" s="29">
        <v>119</v>
      </c>
      <c r="D8" s="52">
        <v>358709306</v>
      </c>
      <c r="E8" s="53">
        <v>1371844413</v>
      </c>
      <c r="F8" s="54">
        <f t="shared" ref="F8:F71" si="1">D8+E8</f>
        <v>1730553719</v>
      </c>
      <c r="G8" s="52">
        <v>335902620</v>
      </c>
      <c r="H8" s="53">
        <v>1355103638</v>
      </c>
      <c r="I8" s="54">
        <f t="shared" ref="I8:I71" si="2">G8+H8</f>
        <v>1691006258</v>
      </c>
    </row>
    <row r="9" spans="1:9" ht="19.5" customHeight="1" x14ac:dyDescent="0.2">
      <c r="A9" s="218" t="s">
        <v>206</v>
      </c>
      <c r="B9" s="218"/>
      <c r="C9" s="29">
        <v>120</v>
      </c>
      <c r="D9" s="52">
        <v>0</v>
      </c>
      <c r="E9" s="53">
        <v>13352709</v>
      </c>
      <c r="F9" s="54">
        <f>D9+E9</f>
        <v>13352709</v>
      </c>
      <c r="G9" s="52">
        <v>0</v>
      </c>
      <c r="H9" s="53">
        <v>-6777534</v>
      </c>
      <c r="I9" s="54">
        <f t="shared" si="2"/>
        <v>-6777534</v>
      </c>
    </row>
    <row r="10" spans="1:9" x14ac:dyDescent="0.2">
      <c r="A10" s="218" t="s">
        <v>207</v>
      </c>
      <c r="B10" s="218"/>
      <c r="C10" s="29">
        <v>121</v>
      </c>
      <c r="D10" s="52">
        <v>-47471</v>
      </c>
      <c r="E10" s="53">
        <v>-186777170</v>
      </c>
      <c r="F10" s="54">
        <f t="shared" si="1"/>
        <v>-186824641</v>
      </c>
      <c r="G10" s="52">
        <v>-51235</v>
      </c>
      <c r="H10" s="53">
        <v>-181938791</v>
      </c>
      <c r="I10" s="54">
        <f t="shared" si="2"/>
        <v>-181990026</v>
      </c>
    </row>
    <row r="11" spans="1:9" ht="22.5" customHeight="1" x14ac:dyDescent="0.2">
      <c r="A11" s="218" t="s">
        <v>208</v>
      </c>
      <c r="B11" s="218"/>
      <c r="C11" s="29">
        <v>122</v>
      </c>
      <c r="D11" s="52">
        <v>2808</v>
      </c>
      <c r="E11" s="53">
        <v>-351334517</v>
      </c>
      <c r="F11" s="54">
        <f t="shared" si="1"/>
        <v>-351331709</v>
      </c>
      <c r="G11" s="52">
        <v>-618574</v>
      </c>
      <c r="H11" s="53">
        <v>-292274543</v>
      </c>
      <c r="I11" s="54">
        <f t="shared" si="2"/>
        <v>-292893117</v>
      </c>
    </row>
    <row r="12" spans="1:9" ht="21.75" customHeight="1" x14ac:dyDescent="0.2">
      <c r="A12" s="218" t="s">
        <v>209</v>
      </c>
      <c r="B12" s="218"/>
      <c r="C12" s="29">
        <v>123</v>
      </c>
      <c r="D12" s="52">
        <v>-941</v>
      </c>
      <c r="E12" s="53">
        <v>66931565</v>
      </c>
      <c r="F12" s="54">
        <f t="shared" si="1"/>
        <v>66930624</v>
      </c>
      <c r="G12" s="52">
        <v>8319</v>
      </c>
      <c r="H12" s="53">
        <v>53773600</v>
      </c>
      <c r="I12" s="54">
        <f t="shared" si="2"/>
        <v>53781919</v>
      </c>
    </row>
    <row r="13" spans="1:9" x14ac:dyDescent="0.2">
      <c r="A13" s="223" t="s">
        <v>210</v>
      </c>
      <c r="B13" s="224"/>
      <c r="C13" s="32">
        <v>124</v>
      </c>
      <c r="D13" s="55">
        <f>D14+D15+D16+D17+D18+D19+D20</f>
        <v>68695601</v>
      </c>
      <c r="E13" s="56">
        <f>E14+E15+E16+E17+E18+E19+E20</f>
        <v>227169082</v>
      </c>
      <c r="F13" s="54">
        <f t="shared" si="1"/>
        <v>295864683</v>
      </c>
      <c r="G13" s="55">
        <f t="shared" ref="G13" si="3">G14+G15+G16+G17+G18+G19+G20</f>
        <v>66146102</v>
      </c>
      <c r="H13" s="56">
        <f>H14+H15+H16+H17+H18+H19+H20</f>
        <v>140413924</v>
      </c>
      <c r="I13" s="54">
        <f t="shared" si="2"/>
        <v>206560026</v>
      </c>
    </row>
    <row r="14" spans="1:9" ht="24" customHeight="1" x14ac:dyDescent="0.2">
      <c r="A14" s="218" t="s">
        <v>211</v>
      </c>
      <c r="B14" s="218"/>
      <c r="C14" s="29">
        <v>125</v>
      </c>
      <c r="D14" s="52">
        <v>72000</v>
      </c>
      <c r="E14" s="53">
        <v>38567816</v>
      </c>
      <c r="F14" s="54">
        <f t="shared" si="1"/>
        <v>38639816</v>
      </c>
      <c r="G14" s="52">
        <v>377043</v>
      </c>
      <c r="H14" s="53">
        <v>40681879</v>
      </c>
      <c r="I14" s="54">
        <f t="shared" si="2"/>
        <v>41058922</v>
      </c>
    </row>
    <row r="15" spans="1:9" ht="17.45" customHeight="1" x14ac:dyDescent="0.2">
      <c r="A15" s="218" t="s">
        <v>212</v>
      </c>
      <c r="B15" s="218"/>
      <c r="C15" s="29">
        <v>126</v>
      </c>
      <c r="D15" s="52">
        <v>0</v>
      </c>
      <c r="E15" s="53">
        <v>85025612</v>
      </c>
      <c r="F15" s="54">
        <f t="shared" si="1"/>
        <v>85025612</v>
      </c>
      <c r="G15" s="52">
        <v>0</v>
      </c>
      <c r="H15" s="53">
        <v>17122113</v>
      </c>
      <c r="I15" s="54">
        <f t="shared" si="2"/>
        <v>17122113</v>
      </c>
    </row>
    <row r="16" spans="1:9" x14ac:dyDescent="0.2">
      <c r="A16" s="218" t="s">
        <v>92</v>
      </c>
      <c r="B16" s="218"/>
      <c r="C16" s="29">
        <v>127</v>
      </c>
      <c r="D16" s="52">
        <v>54673292</v>
      </c>
      <c r="E16" s="53">
        <v>56016126</v>
      </c>
      <c r="F16" s="54">
        <f t="shared" si="1"/>
        <v>110689418</v>
      </c>
      <c r="G16" s="52">
        <v>52994987</v>
      </c>
      <c r="H16" s="53">
        <v>53279935</v>
      </c>
      <c r="I16" s="54">
        <f t="shared" si="2"/>
        <v>106274922</v>
      </c>
    </row>
    <row r="17" spans="1:9" x14ac:dyDescent="0.2">
      <c r="A17" s="218" t="s">
        <v>213</v>
      </c>
      <c r="B17" s="218"/>
      <c r="C17" s="29">
        <v>128</v>
      </c>
      <c r="D17" s="52">
        <v>188186</v>
      </c>
      <c r="E17" s="53">
        <v>18580405</v>
      </c>
      <c r="F17" s="54">
        <f t="shared" si="1"/>
        <v>18768591</v>
      </c>
      <c r="G17" s="52">
        <v>1283615</v>
      </c>
      <c r="H17" s="53">
        <v>12055590</v>
      </c>
      <c r="I17" s="54">
        <f t="shared" si="2"/>
        <v>13339205</v>
      </c>
    </row>
    <row r="18" spans="1:9" x14ac:dyDescent="0.2">
      <c r="A18" s="218" t="s">
        <v>214</v>
      </c>
      <c r="B18" s="218"/>
      <c r="C18" s="29">
        <v>129</v>
      </c>
      <c r="D18" s="52">
        <v>13433425</v>
      </c>
      <c r="E18" s="53">
        <v>27047931</v>
      </c>
      <c r="F18" s="54">
        <f t="shared" si="1"/>
        <v>40481356</v>
      </c>
      <c r="G18" s="52">
        <v>11486992</v>
      </c>
      <c r="H18" s="53">
        <v>15735176</v>
      </c>
      <c r="I18" s="54">
        <f t="shared" si="2"/>
        <v>27222168</v>
      </c>
    </row>
    <row r="19" spans="1:9" x14ac:dyDescent="0.2">
      <c r="A19" s="218" t="s">
        <v>6</v>
      </c>
      <c r="B19" s="218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0</v>
      </c>
      <c r="H19" s="53">
        <v>0</v>
      </c>
      <c r="I19" s="54">
        <f t="shared" si="2"/>
        <v>0</v>
      </c>
    </row>
    <row r="20" spans="1:9" x14ac:dyDescent="0.2">
      <c r="A20" s="218" t="s">
        <v>7</v>
      </c>
      <c r="B20" s="218"/>
      <c r="C20" s="29">
        <v>131</v>
      </c>
      <c r="D20" s="52">
        <v>328698</v>
      </c>
      <c r="E20" s="53">
        <v>1931192</v>
      </c>
      <c r="F20" s="54">
        <f t="shared" si="1"/>
        <v>2259890</v>
      </c>
      <c r="G20" s="52">
        <v>3465</v>
      </c>
      <c r="H20" s="53">
        <v>1539231</v>
      </c>
      <c r="I20" s="54">
        <f t="shared" si="2"/>
        <v>1542696</v>
      </c>
    </row>
    <row r="21" spans="1:9" x14ac:dyDescent="0.2">
      <c r="A21" s="225" t="s">
        <v>8</v>
      </c>
      <c r="B21" s="218"/>
      <c r="C21" s="29">
        <v>132</v>
      </c>
      <c r="D21" s="52">
        <v>937006</v>
      </c>
      <c r="E21" s="53">
        <v>24509099</v>
      </c>
      <c r="F21" s="54">
        <f t="shared" si="1"/>
        <v>25446105</v>
      </c>
      <c r="G21" s="52">
        <v>1071559</v>
      </c>
      <c r="H21" s="53">
        <v>21935457</v>
      </c>
      <c r="I21" s="54">
        <f t="shared" si="2"/>
        <v>23007016</v>
      </c>
    </row>
    <row r="22" spans="1:9" ht="24.75" customHeight="1" x14ac:dyDescent="0.2">
      <c r="A22" s="225" t="s">
        <v>9</v>
      </c>
      <c r="B22" s="218"/>
      <c r="C22" s="29">
        <v>133</v>
      </c>
      <c r="D22" s="52">
        <v>89583</v>
      </c>
      <c r="E22" s="53">
        <v>14341480</v>
      </c>
      <c r="F22" s="54">
        <f t="shared" si="1"/>
        <v>14431063</v>
      </c>
      <c r="G22" s="52">
        <v>112122</v>
      </c>
      <c r="H22" s="53">
        <v>14306273</v>
      </c>
      <c r="I22" s="54">
        <f t="shared" si="2"/>
        <v>14418395</v>
      </c>
    </row>
    <row r="23" spans="1:9" x14ac:dyDescent="0.2">
      <c r="A23" s="225" t="s">
        <v>10</v>
      </c>
      <c r="B23" s="218"/>
      <c r="C23" s="29">
        <v>134</v>
      </c>
      <c r="D23" s="52">
        <v>61075</v>
      </c>
      <c r="E23" s="53">
        <v>3495907</v>
      </c>
      <c r="F23" s="54">
        <f t="shared" si="1"/>
        <v>3556982</v>
      </c>
      <c r="G23" s="52">
        <v>3358</v>
      </c>
      <c r="H23" s="53">
        <v>3470692</v>
      </c>
      <c r="I23" s="54">
        <f t="shared" si="2"/>
        <v>3474050</v>
      </c>
    </row>
    <row r="24" spans="1:9" ht="21" customHeight="1" x14ac:dyDescent="0.2">
      <c r="A24" s="223" t="s">
        <v>215</v>
      </c>
      <c r="B24" s="224"/>
      <c r="C24" s="32">
        <v>135</v>
      </c>
      <c r="D24" s="55">
        <f>D25+D28</f>
        <v>-201636290</v>
      </c>
      <c r="E24" s="56">
        <f>E25+E28</f>
        <v>-495066655</v>
      </c>
      <c r="F24" s="54">
        <f t="shared" si="1"/>
        <v>-696702945</v>
      </c>
      <c r="G24" s="55">
        <f t="shared" ref="G24:H24" si="4">G25+G28</f>
        <v>-175535117</v>
      </c>
      <c r="H24" s="56">
        <f t="shared" si="4"/>
        <v>-510199646</v>
      </c>
      <c r="I24" s="54">
        <f t="shared" si="2"/>
        <v>-685734763</v>
      </c>
    </row>
    <row r="25" spans="1:9" x14ac:dyDescent="0.2">
      <c r="A25" s="224" t="s">
        <v>216</v>
      </c>
      <c r="B25" s="224"/>
      <c r="C25" s="32">
        <v>136</v>
      </c>
      <c r="D25" s="55">
        <f>D26+D27</f>
        <v>-187965247</v>
      </c>
      <c r="E25" s="56">
        <f>E26+E27</f>
        <v>-504025204</v>
      </c>
      <c r="F25" s="54">
        <f t="shared" si="1"/>
        <v>-691990451</v>
      </c>
      <c r="G25" s="55">
        <f t="shared" ref="G25:H25" si="5">G26+G27</f>
        <v>-187805775</v>
      </c>
      <c r="H25" s="56">
        <f t="shared" si="5"/>
        <v>-521129420</v>
      </c>
      <c r="I25" s="54">
        <f t="shared" si="2"/>
        <v>-708935195</v>
      </c>
    </row>
    <row r="26" spans="1:9" x14ac:dyDescent="0.2">
      <c r="A26" s="218" t="s">
        <v>217</v>
      </c>
      <c r="B26" s="218"/>
      <c r="C26" s="29">
        <v>137</v>
      </c>
      <c r="D26" s="52">
        <v>-187965247</v>
      </c>
      <c r="E26" s="53">
        <v>-572475506</v>
      </c>
      <c r="F26" s="54">
        <f t="shared" si="1"/>
        <v>-760440753</v>
      </c>
      <c r="G26" s="52">
        <v>-187805775</v>
      </c>
      <c r="H26" s="53">
        <v>-571620595</v>
      </c>
      <c r="I26" s="54">
        <f t="shared" si="2"/>
        <v>-759426370</v>
      </c>
    </row>
    <row r="27" spans="1:9" x14ac:dyDescent="0.2">
      <c r="A27" s="218" t="s">
        <v>218</v>
      </c>
      <c r="B27" s="218"/>
      <c r="C27" s="29">
        <v>138</v>
      </c>
      <c r="D27" s="52">
        <v>0</v>
      </c>
      <c r="E27" s="53">
        <v>68450302</v>
      </c>
      <c r="F27" s="54">
        <f t="shared" si="1"/>
        <v>68450302</v>
      </c>
      <c r="G27" s="52">
        <v>0</v>
      </c>
      <c r="H27" s="53">
        <v>50491175</v>
      </c>
      <c r="I27" s="54">
        <f t="shared" si="2"/>
        <v>50491175</v>
      </c>
    </row>
    <row r="28" spans="1:9" x14ac:dyDescent="0.2">
      <c r="A28" s="224" t="s">
        <v>219</v>
      </c>
      <c r="B28" s="224"/>
      <c r="C28" s="32">
        <v>139</v>
      </c>
      <c r="D28" s="55">
        <f>D29+D30</f>
        <v>-13671043</v>
      </c>
      <c r="E28" s="56">
        <f>E29+E30</f>
        <v>8958549</v>
      </c>
      <c r="F28" s="54">
        <f t="shared" si="1"/>
        <v>-4712494</v>
      </c>
      <c r="G28" s="55">
        <f t="shared" ref="G28:H28" si="6">G29+G30</f>
        <v>12270658</v>
      </c>
      <c r="H28" s="56">
        <f t="shared" si="6"/>
        <v>10929774</v>
      </c>
      <c r="I28" s="54">
        <f t="shared" si="2"/>
        <v>23200432</v>
      </c>
    </row>
    <row r="29" spans="1:9" x14ac:dyDescent="0.2">
      <c r="A29" s="218" t="s">
        <v>11</v>
      </c>
      <c r="B29" s="218"/>
      <c r="C29" s="29">
        <v>140</v>
      </c>
      <c r="D29" s="52">
        <v>-13671043</v>
      </c>
      <c r="E29" s="53">
        <v>24568057</v>
      </c>
      <c r="F29" s="54">
        <f t="shared" si="1"/>
        <v>10897014</v>
      </c>
      <c r="G29" s="52">
        <v>12270658</v>
      </c>
      <c r="H29" s="53">
        <v>17588164</v>
      </c>
      <c r="I29" s="54">
        <f t="shared" si="2"/>
        <v>29858822</v>
      </c>
    </row>
    <row r="30" spans="1:9" x14ac:dyDescent="0.2">
      <c r="A30" s="218" t="s">
        <v>12</v>
      </c>
      <c r="B30" s="218"/>
      <c r="C30" s="29">
        <v>141</v>
      </c>
      <c r="D30" s="52">
        <v>0</v>
      </c>
      <c r="E30" s="53">
        <v>-15609508</v>
      </c>
      <c r="F30" s="54">
        <f t="shared" si="1"/>
        <v>-15609508</v>
      </c>
      <c r="G30" s="52">
        <v>0</v>
      </c>
      <c r="H30" s="53">
        <v>-6658390</v>
      </c>
      <c r="I30" s="54">
        <f t="shared" si="2"/>
        <v>-6658390</v>
      </c>
    </row>
    <row r="31" spans="1:9" ht="31.5" customHeight="1" x14ac:dyDescent="0.2">
      <c r="A31" s="223" t="s">
        <v>248</v>
      </c>
      <c r="B31" s="224"/>
      <c r="C31" s="32">
        <v>142</v>
      </c>
      <c r="D31" s="55">
        <f>D32+D35</f>
        <v>-16677825</v>
      </c>
      <c r="E31" s="56">
        <f>E32+E35</f>
        <v>1388969</v>
      </c>
      <c r="F31" s="54">
        <f t="shared" si="1"/>
        <v>-15288856</v>
      </c>
      <c r="G31" s="55">
        <f t="shared" ref="G31:H31" si="7">G32+G35</f>
        <v>-154263678</v>
      </c>
      <c r="H31" s="56">
        <f t="shared" si="7"/>
        <v>2758887</v>
      </c>
      <c r="I31" s="54">
        <f t="shared" si="2"/>
        <v>-151504791</v>
      </c>
    </row>
    <row r="32" spans="1:9" x14ac:dyDescent="0.2">
      <c r="A32" s="224" t="s">
        <v>220</v>
      </c>
      <c r="B32" s="224"/>
      <c r="C32" s="32">
        <v>143</v>
      </c>
      <c r="D32" s="55">
        <f>D33+D34</f>
        <v>-16677825</v>
      </c>
      <c r="E32" s="56">
        <f>E33+E34</f>
        <v>0</v>
      </c>
      <c r="F32" s="54">
        <f t="shared" si="1"/>
        <v>-16677825</v>
      </c>
      <c r="G32" s="55">
        <f t="shared" ref="G32:H32" si="8">G33+G34</f>
        <v>-154263678</v>
      </c>
      <c r="H32" s="56">
        <f t="shared" si="8"/>
        <v>6284927</v>
      </c>
      <c r="I32" s="54">
        <f t="shared" si="2"/>
        <v>-147978751</v>
      </c>
    </row>
    <row r="33" spans="1:9" x14ac:dyDescent="0.2">
      <c r="A33" s="218" t="s">
        <v>221</v>
      </c>
      <c r="B33" s="218"/>
      <c r="C33" s="29">
        <v>144</v>
      </c>
      <c r="D33" s="52">
        <v>-16677825</v>
      </c>
      <c r="E33" s="53">
        <v>0</v>
      </c>
      <c r="F33" s="54">
        <f t="shared" si="1"/>
        <v>-16677825</v>
      </c>
      <c r="G33" s="52">
        <v>-154258326</v>
      </c>
      <c r="H33" s="53">
        <v>6284927</v>
      </c>
      <c r="I33" s="54">
        <f t="shared" si="2"/>
        <v>-147973399</v>
      </c>
    </row>
    <row r="34" spans="1:9" x14ac:dyDescent="0.2">
      <c r="A34" s="218" t="s">
        <v>222</v>
      </c>
      <c r="B34" s="218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-5352</v>
      </c>
      <c r="H34" s="53">
        <v>0</v>
      </c>
      <c r="I34" s="54">
        <f t="shared" si="2"/>
        <v>-5352</v>
      </c>
    </row>
    <row r="35" spans="1:9" ht="31.5" customHeight="1" x14ac:dyDescent="0.2">
      <c r="A35" s="224" t="s">
        <v>223</v>
      </c>
      <c r="B35" s="224"/>
      <c r="C35" s="32">
        <v>146</v>
      </c>
      <c r="D35" s="55">
        <f>D36+D37</f>
        <v>0</v>
      </c>
      <c r="E35" s="56">
        <f>E36+E37</f>
        <v>1388969</v>
      </c>
      <c r="F35" s="54">
        <f t="shared" si="1"/>
        <v>1388969</v>
      </c>
      <c r="G35" s="55">
        <f t="shared" ref="G35:H35" si="9">G36+G37</f>
        <v>0</v>
      </c>
      <c r="H35" s="56">
        <f t="shared" si="9"/>
        <v>-3526040</v>
      </c>
      <c r="I35" s="54">
        <f t="shared" si="2"/>
        <v>-3526040</v>
      </c>
    </row>
    <row r="36" spans="1:9" x14ac:dyDescent="0.2">
      <c r="A36" s="218" t="s">
        <v>224</v>
      </c>
      <c r="B36" s="218"/>
      <c r="C36" s="29">
        <v>147</v>
      </c>
      <c r="D36" s="52">
        <v>0</v>
      </c>
      <c r="E36" s="53">
        <v>1388969</v>
      </c>
      <c r="F36" s="54">
        <f t="shared" si="1"/>
        <v>1388969</v>
      </c>
      <c r="G36" s="52">
        <v>0</v>
      </c>
      <c r="H36" s="53">
        <v>-3526040</v>
      </c>
      <c r="I36" s="54">
        <f t="shared" si="2"/>
        <v>-3526040</v>
      </c>
    </row>
    <row r="37" spans="1:9" x14ac:dyDescent="0.2">
      <c r="A37" s="218" t="s">
        <v>225</v>
      </c>
      <c r="B37" s="21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23" t="s">
        <v>317</v>
      </c>
      <c r="B38" s="224"/>
      <c r="C38" s="32">
        <v>149</v>
      </c>
      <c r="D38" s="55">
        <f>D39+D40</f>
        <v>-94486225</v>
      </c>
      <c r="E38" s="56">
        <f>E39+E40</f>
        <v>0</v>
      </c>
      <c r="F38" s="54">
        <f t="shared" si="1"/>
        <v>-94486225</v>
      </c>
      <c r="G38" s="55">
        <f t="shared" ref="G38:H38" si="10">G39+G40</f>
        <v>7478199</v>
      </c>
      <c r="H38" s="56">
        <f t="shared" si="10"/>
        <v>0</v>
      </c>
      <c r="I38" s="54">
        <f t="shared" si="2"/>
        <v>7478199</v>
      </c>
    </row>
    <row r="39" spans="1:9" x14ac:dyDescent="0.2">
      <c r="A39" s="218" t="s">
        <v>226</v>
      </c>
      <c r="B39" s="218"/>
      <c r="C39" s="29">
        <v>150</v>
      </c>
      <c r="D39" s="52">
        <v>-94486225</v>
      </c>
      <c r="E39" s="53">
        <v>0</v>
      </c>
      <c r="F39" s="54">
        <f t="shared" si="1"/>
        <v>-94486225</v>
      </c>
      <c r="G39" s="52">
        <v>7478199</v>
      </c>
      <c r="H39" s="53">
        <v>0</v>
      </c>
      <c r="I39" s="54">
        <f t="shared" si="2"/>
        <v>7478199</v>
      </c>
    </row>
    <row r="40" spans="1:9" x14ac:dyDescent="0.2">
      <c r="A40" s="218" t="s">
        <v>227</v>
      </c>
      <c r="B40" s="21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23" t="s">
        <v>228</v>
      </c>
      <c r="B41" s="224"/>
      <c r="C41" s="32">
        <v>152</v>
      </c>
      <c r="D41" s="55">
        <f>D42+D43</f>
        <v>0</v>
      </c>
      <c r="E41" s="55">
        <f>E42+E43</f>
        <v>-886408</v>
      </c>
      <c r="F41" s="54">
        <f t="shared" si="1"/>
        <v>-886408</v>
      </c>
      <c r="G41" s="55">
        <f>G42+G43</f>
        <v>0</v>
      </c>
      <c r="H41" s="55">
        <f>H42+H43</f>
        <v>-2125768</v>
      </c>
      <c r="I41" s="54">
        <f t="shared" si="2"/>
        <v>-2125768</v>
      </c>
    </row>
    <row r="42" spans="1:9" x14ac:dyDescent="0.2">
      <c r="A42" s="218" t="s">
        <v>13</v>
      </c>
      <c r="B42" s="218"/>
      <c r="C42" s="29">
        <v>153</v>
      </c>
      <c r="D42" s="52">
        <v>0</v>
      </c>
      <c r="E42" s="53">
        <v>-886408</v>
      </c>
      <c r="F42" s="54">
        <f t="shared" si="1"/>
        <v>-886408</v>
      </c>
      <c r="G42" s="52">
        <v>0</v>
      </c>
      <c r="H42" s="53">
        <v>-2125768</v>
      </c>
      <c r="I42" s="54">
        <f t="shared" si="2"/>
        <v>-2125768</v>
      </c>
    </row>
    <row r="43" spans="1:9" x14ac:dyDescent="0.2">
      <c r="A43" s="218" t="s">
        <v>14</v>
      </c>
      <c r="B43" s="21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23" t="s">
        <v>229</v>
      </c>
      <c r="B44" s="224"/>
      <c r="C44" s="32">
        <v>155</v>
      </c>
      <c r="D44" s="55">
        <f>D45+D49</f>
        <v>-50127810</v>
      </c>
      <c r="E44" s="56">
        <f>E45+E49</f>
        <v>-355612995</v>
      </c>
      <c r="F44" s="54">
        <f t="shared" si="1"/>
        <v>-405740805</v>
      </c>
      <c r="G44" s="55">
        <f t="shared" ref="G44:H44" si="11">G45+G49</f>
        <v>-41968917</v>
      </c>
      <c r="H44" s="56">
        <f t="shared" si="11"/>
        <v>-379936146</v>
      </c>
      <c r="I44" s="54">
        <f t="shared" si="2"/>
        <v>-421905063</v>
      </c>
    </row>
    <row r="45" spans="1:9" x14ac:dyDescent="0.2">
      <c r="A45" s="224" t="s">
        <v>230</v>
      </c>
      <c r="B45" s="224"/>
      <c r="C45" s="32">
        <v>156</v>
      </c>
      <c r="D45" s="55">
        <f>D46+D47+D48</f>
        <v>-26611597</v>
      </c>
      <c r="E45" s="56">
        <f>E46+E47+E48</f>
        <v>-196030146</v>
      </c>
      <c r="F45" s="54">
        <f t="shared" si="1"/>
        <v>-222641743</v>
      </c>
      <c r="G45" s="55">
        <f t="shared" ref="G45:H45" si="12">G46+G47+G48</f>
        <v>-19903480</v>
      </c>
      <c r="H45" s="56">
        <f t="shared" si="12"/>
        <v>-219570159</v>
      </c>
      <c r="I45" s="54">
        <f t="shared" si="2"/>
        <v>-239473639</v>
      </c>
    </row>
    <row r="46" spans="1:9" x14ac:dyDescent="0.2">
      <c r="A46" s="218" t="s">
        <v>15</v>
      </c>
      <c r="B46" s="218"/>
      <c r="C46" s="29">
        <v>157</v>
      </c>
      <c r="D46" s="52">
        <v>-12512028</v>
      </c>
      <c r="E46" s="53">
        <v>-198250039</v>
      </c>
      <c r="F46" s="54">
        <f t="shared" si="1"/>
        <v>-210762067</v>
      </c>
      <c r="G46" s="52">
        <v>-7658542</v>
      </c>
      <c r="H46" s="53">
        <v>-144748805</v>
      </c>
      <c r="I46" s="54">
        <f t="shared" si="2"/>
        <v>-152407347</v>
      </c>
    </row>
    <row r="47" spans="1:9" x14ac:dyDescent="0.2">
      <c r="A47" s="218" t="s">
        <v>16</v>
      </c>
      <c r="B47" s="218"/>
      <c r="C47" s="29">
        <v>158</v>
      </c>
      <c r="D47" s="52">
        <v>-14099569</v>
      </c>
      <c r="E47" s="53">
        <v>-86808136</v>
      </c>
      <c r="F47" s="54">
        <f t="shared" si="1"/>
        <v>-100907705</v>
      </c>
      <c r="G47" s="52">
        <v>-12244938</v>
      </c>
      <c r="H47" s="53">
        <v>-87101477</v>
      </c>
      <c r="I47" s="54">
        <f t="shared" si="2"/>
        <v>-99346415</v>
      </c>
    </row>
    <row r="48" spans="1:9" x14ac:dyDescent="0.2">
      <c r="A48" s="218" t="s">
        <v>17</v>
      </c>
      <c r="B48" s="218"/>
      <c r="C48" s="29">
        <v>159</v>
      </c>
      <c r="D48" s="52">
        <v>0</v>
      </c>
      <c r="E48" s="53">
        <v>89028029</v>
      </c>
      <c r="F48" s="54">
        <f t="shared" si="1"/>
        <v>89028029</v>
      </c>
      <c r="G48" s="52">
        <v>0</v>
      </c>
      <c r="H48" s="53">
        <v>12280123</v>
      </c>
      <c r="I48" s="54">
        <f t="shared" si="2"/>
        <v>12280123</v>
      </c>
    </row>
    <row r="49" spans="1:9" ht="24.75" customHeight="1" x14ac:dyDescent="0.2">
      <c r="A49" s="224" t="s">
        <v>231</v>
      </c>
      <c r="B49" s="224"/>
      <c r="C49" s="32">
        <v>160</v>
      </c>
      <c r="D49" s="55">
        <f>D50+D51+D52</f>
        <v>-23516213</v>
      </c>
      <c r="E49" s="56">
        <f>E50+E51+E52</f>
        <v>-159582849</v>
      </c>
      <c r="F49" s="54">
        <f t="shared" si="1"/>
        <v>-183099062</v>
      </c>
      <c r="G49" s="55">
        <f t="shared" ref="G49:H49" si="13">G50+G51+G52</f>
        <v>-22065437</v>
      </c>
      <c r="H49" s="56">
        <f t="shared" si="13"/>
        <v>-160365987</v>
      </c>
      <c r="I49" s="54">
        <f t="shared" si="2"/>
        <v>-182431424</v>
      </c>
    </row>
    <row r="50" spans="1:9" x14ac:dyDescent="0.2">
      <c r="A50" s="218" t="s">
        <v>232</v>
      </c>
      <c r="B50" s="218"/>
      <c r="C50" s="29">
        <v>161</v>
      </c>
      <c r="D50" s="52">
        <v>-907228</v>
      </c>
      <c r="E50" s="53">
        <v>-20056200</v>
      </c>
      <c r="F50" s="54">
        <f t="shared" si="1"/>
        <v>-20963428</v>
      </c>
      <c r="G50" s="52">
        <v>-1834701</v>
      </c>
      <c r="H50" s="53">
        <v>-26497807</v>
      </c>
      <c r="I50" s="54">
        <f t="shared" si="2"/>
        <v>-28332508</v>
      </c>
    </row>
    <row r="51" spans="1:9" x14ac:dyDescent="0.2">
      <c r="A51" s="218" t="s">
        <v>28</v>
      </c>
      <c r="B51" s="218"/>
      <c r="C51" s="29">
        <v>162</v>
      </c>
      <c r="D51" s="52">
        <v>-10927227</v>
      </c>
      <c r="E51" s="53">
        <v>-62306777</v>
      </c>
      <c r="F51" s="54">
        <f t="shared" si="1"/>
        <v>-73234004</v>
      </c>
      <c r="G51" s="52">
        <v>-10584858</v>
      </c>
      <c r="H51" s="53">
        <v>-67321656</v>
      </c>
      <c r="I51" s="54">
        <f t="shared" si="2"/>
        <v>-77906514</v>
      </c>
    </row>
    <row r="52" spans="1:9" x14ac:dyDescent="0.2">
      <c r="A52" s="218" t="s">
        <v>29</v>
      </c>
      <c r="B52" s="218"/>
      <c r="C52" s="29">
        <v>163</v>
      </c>
      <c r="D52" s="52">
        <v>-11681758</v>
      </c>
      <c r="E52" s="53">
        <v>-77219872</v>
      </c>
      <c r="F52" s="54">
        <f t="shared" si="1"/>
        <v>-88901630</v>
      </c>
      <c r="G52" s="52">
        <v>-9645878</v>
      </c>
      <c r="H52" s="53">
        <v>-66546524</v>
      </c>
      <c r="I52" s="54">
        <f t="shared" si="2"/>
        <v>-76192402</v>
      </c>
    </row>
    <row r="53" spans="1:9" x14ac:dyDescent="0.2">
      <c r="A53" s="223" t="s">
        <v>233</v>
      </c>
      <c r="B53" s="224"/>
      <c r="C53" s="32">
        <v>164</v>
      </c>
      <c r="D53" s="55">
        <f>D54+D55+D56+D57+D58+D59+D60</f>
        <v>-46970145</v>
      </c>
      <c r="E53" s="56">
        <f>E54+E55+E56+E57+E58+E59+E60</f>
        <v>-106982749</v>
      </c>
      <c r="F53" s="54">
        <f t="shared" si="1"/>
        <v>-153952894</v>
      </c>
      <c r="G53" s="55">
        <f t="shared" ref="G53:H53" si="14">G54+G55+G56+G57+G58+G59+G60</f>
        <v>-10435792</v>
      </c>
      <c r="H53" s="56">
        <f t="shared" si="14"/>
        <v>-25931657</v>
      </c>
      <c r="I53" s="54">
        <f t="shared" si="2"/>
        <v>-36367449</v>
      </c>
    </row>
    <row r="54" spans="1:9" ht="24" customHeight="1" x14ac:dyDescent="0.2">
      <c r="A54" s="218" t="s">
        <v>318</v>
      </c>
      <c r="B54" s="218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">
      <c r="A55" s="218" t="s">
        <v>30</v>
      </c>
      <c r="B55" s="218"/>
      <c r="C55" s="29">
        <v>166</v>
      </c>
      <c r="D55" s="52">
        <v>-4869</v>
      </c>
      <c r="E55" s="53">
        <v>-81385</v>
      </c>
      <c r="F55" s="54">
        <f t="shared" si="1"/>
        <v>-86254</v>
      </c>
      <c r="G55" s="52">
        <v>-645943</v>
      </c>
      <c r="H55" s="53">
        <v>-3882884</v>
      </c>
      <c r="I55" s="54">
        <f t="shared" si="2"/>
        <v>-4528827</v>
      </c>
    </row>
    <row r="56" spans="1:9" x14ac:dyDescent="0.2">
      <c r="A56" s="218" t="s">
        <v>69</v>
      </c>
      <c r="B56" s="218"/>
      <c r="C56" s="29">
        <v>167</v>
      </c>
      <c r="D56" s="52">
        <v>0</v>
      </c>
      <c r="E56" s="53">
        <v>-13607319</v>
      </c>
      <c r="F56" s="54">
        <f t="shared" si="1"/>
        <v>-13607319</v>
      </c>
      <c r="G56" s="52">
        <v>0</v>
      </c>
      <c r="H56" s="53">
        <v>-525471</v>
      </c>
      <c r="I56" s="54">
        <f t="shared" si="2"/>
        <v>-525471</v>
      </c>
    </row>
    <row r="57" spans="1:9" x14ac:dyDescent="0.2">
      <c r="A57" s="218" t="s">
        <v>234</v>
      </c>
      <c r="B57" s="218"/>
      <c r="C57" s="29">
        <v>168</v>
      </c>
      <c r="D57" s="52">
        <v>-1604313</v>
      </c>
      <c r="E57" s="53">
        <v>-2286212</v>
      </c>
      <c r="F57" s="54">
        <f t="shared" si="1"/>
        <v>-3890525</v>
      </c>
      <c r="G57" s="52">
        <v>-484817</v>
      </c>
      <c r="H57" s="53">
        <v>-2655367</v>
      </c>
      <c r="I57" s="54">
        <f t="shared" si="2"/>
        <v>-3140184</v>
      </c>
    </row>
    <row r="58" spans="1:9" x14ac:dyDescent="0.2">
      <c r="A58" s="218" t="s">
        <v>235</v>
      </c>
      <c r="B58" s="218"/>
      <c r="C58" s="29">
        <v>169</v>
      </c>
      <c r="D58" s="52">
        <v>-6356</v>
      </c>
      <c r="E58" s="53">
        <v>-258601</v>
      </c>
      <c r="F58" s="54">
        <f t="shared" si="1"/>
        <v>-264957</v>
      </c>
      <c r="G58" s="52">
        <v>0</v>
      </c>
      <c r="H58" s="53">
        <v>-567630</v>
      </c>
      <c r="I58" s="54">
        <f t="shared" si="2"/>
        <v>-567630</v>
      </c>
    </row>
    <row r="59" spans="1:9" x14ac:dyDescent="0.2">
      <c r="A59" s="218" t="s">
        <v>236</v>
      </c>
      <c r="B59" s="218"/>
      <c r="C59" s="29">
        <v>170</v>
      </c>
      <c r="D59" s="52">
        <v>-44490711</v>
      </c>
      <c r="E59" s="53">
        <v>-20707995</v>
      </c>
      <c r="F59" s="54">
        <f t="shared" si="1"/>
        <v>-65198706</v>
      </c>
      <c r="G59" s="52">
        <v>-8326489</v>
      </c>
      <c r="H59" s="53">
        <v>-3237818</v>
      </c>
      <c r="I59" s="54">
        <f t="shared" si="2"/>
        <v>-11564307</v>
      </c>
    </row>
    <row r="60" spans="1:9" x14ac:dyDescent="0.2">
      <c r="A60" s="218" t="s">
        <v>94</v>
      </c>
      <c r="B60" s="218"/>
      <c r="C60" s="29">
        <v>171</v>
      </c>
      <c r="D60" s="52">
        <v>-863896</v>
      </c>
      <c r="E60" s="53">
        <v>-70041237</v>
      </c>
      <c r="F60" s="54">
        <f t="shared" si="1"/>
        <v>-70905133</v>
      </c>
      <c r="G60" s="52">
        <v>-978543</v>
      </c>
      <c r="H60" s="53">
        <v>-15062487</v>
      </c>
      <c r="I60" s="54">
        <f t="shared" si="2"/>
        <v>-16041030</v>
      </c>
    </row>
    <row r="61" spans="1:9" ht="29.25" customHeight="1" x14ac:dyDescent="0.2">
      <c r="A61" s="223" t="s">
        <v>319</v>
      </c>
      <c r="B61" s="224"/>
      <c r="C61" s="32">
        <v>172</v>
      </c>
      <c r="D61" s="55">
        <f>D62+D63</f>
        <v>-279595</v>
      </c>
      <c r="E61" s="56">
        <f>E62+E63</f>
        <v>-12785928</v>
      </c>
      <c r="F61" s="54">
        <f t="shared" si="1"/>
        <v>-13065523</v>
      </c>
      <c r="G61" s="55">
        <f t="shared" ref="G61:H61" si="15">G62+G63</f>
        <v>-74054</v>
      </c>
      <c r="H61" s="56">
        <f t="shared" si="15"/>
        <v>-15048477</v>
      </c>
      <c r="I61" s="54">
        <f t="shared" si="2"/>
        <v>-15122531</v>
      </c>
    </row>
    <row r="62" spans="1:9" x14ac:dyDescent="0.2">
      <c r="A62" s="218" t="s">
        <v>31</v>
      </c>
      <c r="B62" s="218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">
      <c r="A63" s="218" t="s">
        <v>32</v>
      </c>
      <c r="B63" s="218"/>
      <c r="C63" s="29">
        <v>174</v>
      </c>
      <c r="D63" s="52">
        <v>-279595</v>
      </c>
      <c r="E63" s="53">
        <v>-12785928</v>
      </c>
      <c r="F63" s="54">
        <f t="shared" si="1"/>
        <v>-13065523</v>
      </c>
      <c r="G63" s="52">
        <v>-74054</v>
      </c>
      <c r="H63" s="53">
        <v>-15048477</v>
      </c>
      <c r="I63" s="54">
        <f t="shared" si="2"/>
        <v>-15122531</v>
      </c>
    </row>
    <row r="64" spans="1:9" x14ac:dyDescent="0.2">
      <c r="A64" s="225" t="s">
        <v>238</v>
      </c>
      <c r="B64" s="218"/>
      <c r="C64" s="29">
        <v>175</v>
      </c>
      <c r="D64" s="52">
        <v>0</v>
      </c>
      <c r="E64" s="53">
        <v>-890744</v>
      </c>
      <c r="F64" s="54">
        <f t="shared" si="1"/>
        <v>-890744</v>
      </c>
      <c r="G64" s="52">
        <v>-7916</v>
      </c>
      <c r="H64" s="53">
        <v>-1200117</v>
      </c>
      <c r="I64" s="54">
        <f t="shared" si="2"/>
        <v>-1208033</v>
      </c>
    </row>
    <row r="65" spans="1:9" ht="42" customHeight="1" x14ac:dyDescent="0.2">
      <c r="A65" s="223" t="s">
        <v>249</v>
      </c>
      <c r="B65" s="224"/>
      <c r="C65" s="32">
        <v>176</v>
      </c>
      <c r="D65" s="55">
        <f>D7+D13+D21+D22+D23+D24+D31+D38+D41+D53+D61+D64+D44</f>
        <v>18269077</v>
      </c>
      <c r="E65" s="56">
        <f>E7+E13+E21+E22+E23+E24+E31+E38+E41+E53+E61+E64+E44</f>
        <v>212696058</v>
      </c>
      <c r="F65" s="54">
        <f t="shared" si="1"/>
        <v>230965135</v>
      </c>
      <c r="G65" s="55">
        <f t="shared" ref="G65:H65" si="16">G7+G13+G21+G22+G23+G24+G31+G38+G41+G53+G61+G64+G44</f>
        <v>27766996</v>
      </c>
      <c r="H65" s="56">
        <f t="shared" si="16"/>
        <v>176329792</v>
      </c>
      <c r="I65" s="54">
        <f t="shared" si="2"/>
        <v>204096788</v>
      </c>
    </row>
    <row r="66" spans="1:9" x14ac:dyDescent="0.2">
      <c r="A66" s="223" t="s">
        <v>239</v>
      </c>
      <c r="B66" s="224"/>
      <c r="C66" s="32">
        <v>177</v>
      </c>
      <c r="D66" s="55">
        <f>D67+D68</f>
        <v>-3275474</v>
      </c>
      <c r="E66" s="56">
        <f>E67+E68</f>
        <v>-33277003</v>
      </c>
      <c r="F66" s="54">
        <f t="shared" si="1"/>
        <v>-36552477</v>
      </c>
      <c r="G66" s="55">
        <f t="shared" ref="G66:H66" si="17">G67+G68</f>
        <v>-4930192</v>
      </c>
      <c r="H66" s="56">
        <f t="shared" si="17"/>
        <v>-24511210</v>
      </c>
      <c r="I66" s="54">
        <f t="shared" si="2"/>
        <v>-29441402</v>
      </c>
    </row>
    <row r="67" spans="1:9" x14ac:dyDescent="0.2">
      <c r="A67" s="218" t="s">
        <v>240</v>
      </c>
      <c r="B67" s="218"/>
      <c r="C67" s="29">
        <v>178</v>
      </c>
      <c r="D67" s="52">
        <v>-3275474</v>
      </c>
      <c r="E67" s="53">
        <v>-33277003</v>
      </c>
      <c r="F67" s="54">
        <f t="shared" si="1"/>
        <v>-36552477</v>
      </c>
      <c r="G67" s="52">
        <v>-4930192</v>
      </c>
      <c r="H67" s="53">
        <v>-24511210</v>
      </c>
      <c r="I67" s="54">
        <f t="shared" si="2"/>
        <v>-29441402</v>
      </c>
    </row>
    <row r="68" spans="1:9" x14ac:dyDescent="0.2">
      <c r="A68" s="218" t="s">
        <v>241</v>
      </c>
      <c r="B68" s="218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23" t="s">
        <v>320</v>
      </c>
      <c r="B69" s="224"/>
      <c r="C69" s="32">
        <v>180</v>
      </c>
      <c r="D69" s="55">
        <f>D65+D66</f>
        <v>14993603</v>
      </c>
      <c r="E69" s="56">
        <f>E65+E66</f>
        <v>179419055</v>
      </c>
      <c r="F69" s="54">
        <f t="shared" si="1"/>
        <v>194412658</v>
      </c>
      <c r="G69" s="55">
        <f t="shared" ref="G69:H69" si="18">G65+G66</f>
        <v>22836804</v>
      </c>
      <c r="H69" s="56">
        <f t="shared" si="18"/>
        <v>151818582</v>
      </c>
      <c r="I69" s="54">
        <f t="shared" si="2"/>
        <v>174655386</v>
      </c>
    </row>
    <row r="70" spans="1:9" x14ac:dyDescent="0.2">
      <c r="A70" s="227" t="s">
        <v>95</v>
      </c>
      <c r="B70" s="227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27" t="s">
        <v>242</v>
      </c>
      <c r="B71" s="227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23" t="s">
        <v>243</v>
      </c>
      <c r="B72" s="223"/>
      <c r="C72" s="32">
        <v>183</v>
      </c>
      <c r="D72" s="55">
        <f>D7+D13+D21+D22+D23+D68</f>
        <v>428446967</v>
      </c>
      <c r="E72" s="56">
        <f>E7+E13+E21+E22+E23+E68</f>
        <v>1183532568</v>
      </c>
      <c r="F72" s="54">
        <f t="shared" ref="F72:F86" si="19">D72+E72</f>
        <v>1611979535</v>
      </c>
      <c r="G72" s="55">
        <f t="shared" ref="G72:H72" si="20">G7+G13+G21+G22+G23+G68</f>
        <v>402574271</v>
      </c>
      <c r="H72" s="56">
        <f t="shared" si="20"/>
        <v>1108012716</v>
      </c>
      <c r="I72" s="54">
        <f t="shared" ref="I72:I86" si="21">G72+H72</f>
        <v>1510586987</v>
      </c>
    </row>
    <row r="73" spans="1:9" ht="31.5" customHeight="1" x14ac:dyDescent="0.2">
      <c r="A73" s="223" t="s">
        <v>316</v>
      </c>
      <c r="B73" s="223"/>
      <c r="C73" s="32">
        <v>184</v>
      </c>
      <c r="D73" s="55">
        <f>D24+D31+D38+D41+D44+D53+D61+D64+D67</f>
        <v>-413453364</v>
      </c>
      <c r="E73" s="56">
        <f>E24+E31+E38+E41+E44+E53+E61+E64+E67</f>
        <v>-1004113513</v>
      </c>
      <c r="F73" s="54">
        <f t="shared" si="19"/>
        <v>-1417566877</v>
      </c>
      <c r="G73" s="55">
        <f t="shared" ref="G73:H73" si="22">G24+G31+G38+G41+G44+G53+G61+G64+G67</f>
        <v>-379737467</v>
      </c>
      <c r="H73" s="56">
        <f t="shared" si="22"/>
        <v>-956194134</v>
      </c>
      <c r="I73" s="54">
        <f t="shared" si="21"/>
        <v>-1335931601</v>
      </c>
    </row>
    <row r="74" spans="1:9" x14ac:dyDescent="0.2">
      <c r="A74" s="223" t="s">
        <v>244</v>
      </c>
      <c r="B74" s="224"/>
      <c r="C74" s="32">
        <v>185</v>
      </c>
      <c r="D74" s="55">
        <f>D75+D76+D77+D78+D79+D80+D81+D82</f>
        <v>-19049920</v>
      </c>
      <c r="E74" s="56">
        <f>E75+E76+E77+E78+E79+E80+E81+E82</f>
        <v>3178440</v>
      </c>
      <c r="F74" s="54">
        <f t="shared" si="19"/>
        <v>-15871480</v>
      </c>
      <c r="G74" s="55">
        <f t="shared" ref="G74:H74" si="23">G75+G76+G77+G78+G79+G80+G81+G82</f>
        <v>59010292</v>
      </c>
      <c r="H74" s="56">
        <f t="shared" si="23"/>
        <v>94928815</v>
      </c>
      <c r="I74" s="54">
        <f t="shared" si="21"/>
        <v>153939107</v>
      </c>
    </row>
    <row r="75" spans="1:9" ht="27.75" customHeight="1" x14ac:dyDescent="0.2">
      <c r="A75" s="226" t="s">
        <v>321</v>
      </c>
      <c r="B75" s="226"/>
      <c r="C75" s="29">
        <v>186</v>
      </c>
      <c r="D75" s="57">
        <v>0</v>
      </c>
      <c r="E75" s="58">
        <v>3053</v>
      </c>
      <c r="F75" s="54">
        <f t="shared" si="19"/>
        <v>3053</v>
      </c>
      <c r="G75" s="57">
        <v>0</v>
      </c>
      <c r="H75" s="58">
        <v>14007</v>
      </c>
      <c r="I75" s="54">
        <f t="shared" si="21"/>
        <v>14007</v>
      </c>
    </row>
    <row r="76" spans="1:9" ht="21.6" customHeight="1" x14ac:dyDescent="0.2">
      <c r="A76" s="226" t="s">
        <v>322</v>
      </c>
      <c r="B76" s="226"/>
      <c r="C76" s="29">
        <v>187</v>
      </c>
      <c r="D76" s="57">
        <v>-23231611</v>
      </c>
      <c r="E76" s="58">
        <v>3872422</v>
      </c>
      <c r="F76" s="54">
        <f t="shared" si="19"/>
        <v>-19359189</v>
      </c>
      <c r="G76" s="57">
        <v>71963771</v>
      </c>
      <c r="H76" s="58">
        <v>115745088</v>
      </c>
      <c r="I76" s="54">
        <f t="shared" si="21"/>
        <v>187708859</v>
      </c>
    </row>
    <row r="77" spans="1:9" ht="28.15" customHeight="1" x14ac:dyDescent="0.2">
      <c r="A77" s="226" t="s">
        <v>323</v>
      </c>
      <c r="B77" s="226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">
      <c r="A78" s="226" t="s">
        <v>324</v>
      </c>
      <c r="B78" s="22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26" t="s">
        <v>96</v>
      </c>
      <c r="B79" s="22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26" t="s">
        <v>97</v>
      </c>
      <c r="B80" s="22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26" t="s">
        <v>98</v>
      </c>
      <c r="B81" s="22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26" t="s">
        <v>99</v>
      </c>
      <c r="B82" s="226"/>
      <c r="C82" s="29">
        <v>193</v>
      </c>
      <c r="D82" s="57">
        <v>4181691</v>
      </c>
      <c r="E82" s="58">
        <v>-697035</v>
      </c>
      <c r="F82" s="54">
        <f t="shared" si="19"/>
        <v>3484656</v>
      </c>
      <c r="G82" s="57">
        <v>-12953479</v>
      </c>
      <c r="H82" s="58">
        <v>-20830280</v>
      </c>
      <c r="I82" s="54">
        <f t="shared" si="21"/>
        <v>-33783759</v>
      </c>
    </row>
    <row r="83" spans="1:9" x14ac:dyDescent="0.2">
      <c r="A83" s="223" t="s">
        <v>245</v>
      </c>
      <c r="B83" s="224"/>
      <c r="C83" s="32">
        <v>194</v>
      </c>
      <c r="D83" s="55">
        <f>D69+D74</f>
        <v>-4056317</v>
      </c>
      <c r="E83" s="56">
        <f>E69+E74</f>
        <v>182597495</v>
      </c>
      <c r="F83" s="54">
        <f t="shared" si="19"/>
        <v>178541178</v>
      </c>
      <c r="G83" s="55">
        <f t="shared" ref="G83:H83" si="24">G69+G74</f>
        <v>81847096</v>
      </c>
      <c r="H83" s="56">
        <f t="shared" si="24"/>
        <v>246747397</v>
      </c>
      <c r="I83" s="54">
        <f t="shared" si="21"/>
        <v>328594493</v>
      </c>
    </row>
    <row r="84" spans="1:9" x14ac:dyDescent="0.2">
      <c r="A84" s="227" t="s">
        <v>246</v>
      </c>
      <c r="B84" s="227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27" t="s">
        <v>247</v>
      </c>
      <c r="B85" s="227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28" t="s">
        <v>110</v>
      </c>
      <c r="B86" s="229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zoomScaleNormal="100" zoomScaleSheetLayoutView="100" workbookViewId="0">
      <selection activeCell="D10" sqref="D10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5" t="s">
        <v>349</v>
      </c>
      <c r="B1" s="193"/>
      <c r="C1" s="193"/>
      <c r="D1" s="193"/>
      <c r="E1" s="193"/>
      <c r="F1" s="193"/>
      <c r="G1" s="193"/>
      <c r="H1" s="193"/>
      <c r="I1" s="193"/>
    </row>
    <row r="2" spans="1:9" ht="12.75" customHeight="1" x14ac:dyDescent="0.2">
      <c r="A2" s="194" t="s">
        <v>387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">
      <c r="A4" s="196" t="s">
        <v>0</v>
      </c>
      <c r="B4" s="197"/>
      <c r="C4" s="196" t="s">
        <v>77</v>
      </c>
      <c r="D4" s="198" t="s">
        <v>4</v>
      </c>
      <c r="E4" s="199"/>
      <c r="F4" s="199"/>
      <c r="G4" s="198" t="s">
        <v>285</v>
      </c>
      <c r="H4" s="199"/>
      <c r="I4" s="199"/>
    </row>
    <row r="5" spans="1:9" ht="24" customHeight="1" x14ac:dyDescent="0.2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89" t="s">
        <v>205</v>
      </c>
      <c r="B7" s="190"/>
      <c r="C7" s="26">
        <v>118</v>
      </c>
      <c r="D7" s="40">
        <f>D8+D9+D10+D11+D12</f>
        <v>107223344</v>
      </c>
      <c r="E7" s="40">
        <f>E8+E9+E10+E11+E12</f>
        <v>470274487</v>
      </c>
      <c r="F7" s="40">
        <f>D7+E7</f>
        <v>577497831</v>
      </c>
      <c r="G7" s="40">
        <f t="shared" ref="G7:H7" si="0">G8+G9+G10+G11+G12</f>
        <v>174062763</v>
      </c>
      <c r="H7" s="40">
        <f t="shared" si="0"/>
        <v>481592620</v>
      </c>
      <c r="I7" s="40">
        <f>G7+H7</f>
        <v>655655383</v>
      </c>
    </row>
    <row r="8" spans="1:9" x14ac:dyDescent="0.2">
      <c r="A8" s="200" t="s">
        <v>67</v>
      </c>
      <c r="B8" s="200"/>
      <c r="C8" s="27">
        <v>119</v>
      </c>
      <c r="D8" s="41">
        <v>107177161</v>
      </c>
      <c r="E8" s="41">
        <v>653751815</v>
      </c>
      <c r="F8" s="40">
        <f t="shared" ref="F8:F71" si="1">D8+E8</f>
        <v>760928976</v>
      </c>
      <c r="G8" s="41">
        <v>174418674</v>
      </c>
      <c r="H8" s="41">
        <v>617362564</v>
      </c>
      <c r="I8" s="40">
        <f t="shared" ref="I8:I71" si="2">G8+H8</f>
        <v>791781238</v>
      </c>
    </row>
    <row r="9" spans="1:9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2618460</v>
      </c>
      <c r="F9" s="40">
        <f t="shared" si="1"/>
        <v>2618460</v>
      </c>
      <c r="G9" s="41">
        <v>0</v>
      </c>
      <c r="H9" s="41">
        <v>-5772562</v>
      </c>
      <c r="I9" s="40">
        <f t="shared" si="2"/>
        <v>-5772562</v>
      </c>
    </row>
    <row r="10" spans="1:9" x14ac:dyDescent="0.2">
      <c r="A10" s="200" t="s">
        <v>207</v>
      </c>
      <c r="B10" s="200"/>
      <c r="C10" s="27">
        <v>121</v>
      </c>
      <c r="D10" s="41">
        <v>-3493</v>
      </c>
      <c r="E10" s="41">
        <v>-83449315</v>
      </c>
      <c r="F10" s="40">
        <f t="shared" si="1"/>
        <v>-83452808</v>
      </c>
      <c r="G10" s="41">
        <v>-3619</v>
      </c>
      <c r="H10" s="41">
        <v>-65956108</v>
      </c>
      <c r="I10" s="40">
        <f t="shared" si="2"/>
        <v>-65959727</v>
      </c>
    </row>
    <row r="11" spans="1:9" ht="22.5" customHeight="1" x14ac:dyDescent="0.2">
      <c r="A11" s="200" t="s">
        <v>208</v>
      </c>
      <c r="B11" s="200"/>
      <c r="C11" s="27">
        <v>122</v>
      </c>
      <c r="D11" s="41">
        <v>60230</v>
      </c>
      <c r="E11" s="41">
        <v>-113292464</v>
      </c>
      <c r="F11" s="40">
        <f t="shared" si="1"/>
        <v>-113232234</v>
      </c>
      <c r="G11" s="41">
        <v>-350996</v>
      </c>
      <c r="H11" s="41">
        <v>-58420055</v>
      </c>
      <c r="I11" s="40">
        <f t="shared" si="2"/>
        <v>-58771051</v>
      </c>
    </row>
    <row r="12" spans="1:9" ht="21.75" customHeight="1" x14ac:dyDescent="0.2">
      <c r="A12" s="200" t="s">
        <v>209</v>
      </c>
      <c r="B12" s="200"/>
      <c r="C12" s="27">
        <v>123</v>
      </c>
      <c r="D12" s="41">
        <v>-10554</v>
      </c>
      <c r="E12" s="41">
        <v>10645991</v>
      </c>
      <c r="F12" s="40">
        <f t="shared" si="1"/>
        <v>10635437</v>
      </c>
      <c r="G12" s="41">
        <v>-1296</v>
      </c>
      <c r="H12" s="41">
        <v>-5621219</v>
      </c>
      <c r="I12" s="40">
        <f t="shared" si="2"/>
        <v>-5622515</v>
      </c>
    </row>
    <row r="13" spans="1:9" x14ac:dyDescent="0.2">
      <c r="A13" s="189" t="s">
        <v>210</v>
      </c>
      <c r="B13" s="190"/>
      <c r="C13" s="26">
        <v>124</v>
      </c>
      <c r="D13" s="40">
        <f>D14+D15+D16+D17+D18+D19+D20</f>
        <v>35615110</v>
      </c>
      <c r="E13" s="40">
        <f>E14+E15+E16+E17+E18+E19+E20</f>
        <v>79723061</v>
      </c>
      <c r="F13" s="40">
        <f t="shared" si="1"/>
        <v>115338171</v>
      </c>
      <c r="G13" s="40">
        <f t="shared" ref="G13" si="3">G14+G15+G16+G17+G18+G19+G20</f>
        <v>32156760</v>
      </c>
      <c r="H13" s="40">
        <f>H14+H15+H16+H17+H18+H19+H20</f>
        <v>72238685</v>
      </c>
      <c r="I13" s="40">
        <f t="shared" si="2"/>
        <v>104395445</v>
      </c>
    </row>
    <row r="14" spans="1:9" ht="24" customHeight="1" x14ac:dyDescent="0.2">
      <c r="A14" s="200" t="s">
        <v>211</v>
      </c>
      <c r="B14" s="200"/>
      <c r="C14" s="27">
        <v>125</v>
      </c>
      <c r="D14" s="41">
        <v>72000</v>
      </c>
      <c r="E14" s="41">
        <v>24267816</v>
      </c>
      <c r="F14" s="40">
        <f t="shared" si="1"/>
        <v>24339816</v>
      </c>
      <c r="G14" s="41">
        <v>377043</v>
      </c>
      <c r="H14" s="41">
        <v>26450485</v>
      </c>
      <c r="I14" s="40">
        <f t="shared" si="2"/>
        <v>26827528</v>
      </c>
    </row>
    <row r="15" spans="1:9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5435498</v>
      </c>
      <c r="F15" s="40">
        <f t="shared" si="1"/>
        <v>5435498</v>
      </c>
      <c r="G15" s="41">
        <v>0</v>
      </c>
      <c r="H15" s="41">
        <v>6811458</v>
      </c>
      <c r="I15" s="40">
        <f t="shared" si="2"/>
        <v>6811458</v>
      </c>
    </row>
    <row r="16" spans="1:9" x14ac:dyDescent="0.2">
      <c r="A16" s="200" t="s">
        <v>92</v>
      </c>
      <c r="B16" s="200"/>
      <c r="C16" s="27">
        <v>127</v>
      </c>
      <c r="D16" s="41">
        <v>27744049</v>
      </c>
      <c r="E16" s="41">
        <v>27984386</v>
      </c>
      <c r="F16" s="40">
        <f t="shared" si="1"/>
        <v>55728435</v>
      </c>
      <c r="G16" s="41">
        <v>26406705</v>
      </c>
      <c r="H16" s="41">
        <v>26528719</v>
      </c>
      <c r="I16" s="40">
        <f t="shared" si="2"/>
        <v>52935424</v>
      </c>
    </row>
    <row r="17" spans="1:9" x14ac:dyDescent="0.2">
      <c r="A17" s="200" t="s">
        <v>213</v>
      </c>
      <c r="B17" s="200"/>
      <c r="C17" s="27">
        <v>128</v>
      </c>
      <c r="D17" s="41">
        <v>-1008490</v>
      </c>
      <c r="E17" s="41">
        <v>7218967</v>
      </c>
      <c r="F17" s="40">
        <f t="shared" si="1"/>
        <v>6210477</v>
      </c>
      <c r="G17" s="41">
        <v>1129134</v>
      </c>
      <c r="H17" s="41">
        <v>9366825</v>
      </c>
      <c r="I17" s="40">
        <f t="shared" si="2"/>
        <v>10495959</v>
      </c>
    </row>
    <row r="18" spans="1:9" x14ac:dyDescent="0.2">
      <c r="A18" s="200" t="s">
        <v>214</v>
      </c>
      <c r="B18" s="200"/>
      <c r="C18" s="27">
        <v>129</v>
      </c>
      <c r="D18" s="41">
        <v>8801580</v>
      </c>
      <c r="E18" s="41">
        <v>14127421</v>
      </c>
      <c r="F18" s="40">
        <f t="shared" si="1"/>
        <v>22929001</v>
      </c>
      <c r="G18" s="41">
        <v>6641277</v>
      </c>
      <c r="H18" s="41">
        <v>5565405</v>
      </c>
      <c r="I18" s="40">
        <f t="shared" si="2"/>
        <v>12206682</v>
      </c>
    </row>
    <row r="19" spans="1:9" x14ac:dyDescent="0.2">
      <c r="A19" s="200" t="s">
        <v>6</v>
      </c>
      <c r="B19" s="200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-2399860</v>
      </c>
      <c r="H19" s="41">
        <v>-3810085</v>
      </c>
      <c r="I19" s="40">
        <f t="shared" si="2"/>
        <v>-6209945</v>
      </c>
    </row>
    <row r="20" spans="1:9" x14ac:dyDescent="0.2">
      <c r="A20" s="200" t="s">
        <v>7</v>
      </c>
      <c r="B20" s="200"/>
      <c r="C20" s="27">
        <v>131</v>
      </c>
      <c r="D20" s="41">
        <v>5971</v>
      </c>
      <c r="E20" s="41">
        <v>688973</v>
      </c>
      <c r="F20" s="40">
        <f t="shared" si="1"/>
        <v>694944</v>
      </c>
      <c r="G20" s="41">
        <v>2461</v>
      </c>
      <c r="H20" s="41">
        <v>1325878</v>
      </c>
      <c r="I20" s="40">
        <f t="shared" si="2"/>
        <v>1328339</v>
      </c>
    </row>
    <row r="21" spans="1:9" x14ac:dyDescent="0.2">
      <c r="A21" s="230" t="s">
        <v>8</v>
      </c>
      <c r="B21" s="200"/>
      <c r="C21" s="27">
        <v>132</v>
      </c>
      <c r="D21" s="41">
        <v>544200</v>
      </c>
      <c r="E21" s="41">
        <v>13433194</v>
      </c>
      <c r="F21" s="40">
        <f t="shared" si="1"/>
        <v>13977394</v>
      </c>
      <c r="G21" s="41">
        <v>539516</v>
      </c>
      <c r="H21" s="41">
        <v>13223013</v>
      </c>
      <c r="I21" s="40">
        <f t="shared" si="2"/>
        <v>13762529</v>
      </c>
    </row>
    <row r="22" spans="1:9" ht="24.75" customHeight="1" x14ac:dyDescent="0.2">
      <c r="A22" s="230" t="s">
        <v>9</v>
      </c>
      <c r="B22" s="200"/>
      <c r="C22" s="27">
        <v>133</v>
      </c>
      <c r="D22" s="41">
        <v>52625</v>
      </c>
      <c r="E22" s="41">
        <v>10159215</v>
      </c>
      <c r="F22" s="40">
        <f t="shared" si="1"/>
        <v>10211840</v>
      </c>
      <c r="G22" s="41">
        <v>68151</v>
      </c>
      <c r="H22" s="41">
        <v>9479225</v>
      </c>
      <c r="I22" s="40">
        <f t="shared" si="2"/>
        <v>9547376</v>
      </c>
    </row>
    <row r="23" spans="1:9" x14ac:dyDescent="0.2">
      <c r="A23" s="230" t="s">
        <v>10</v>
      </c>
      <c r="B23" s="200"/>
      <c r="C23" s="27">
        <v>134</v>
      </c>
      <c r="D23" s="41">
        <v>59692</v>
      </c>
      <c r="E23" s="41">
        <v>1751224</v>
      </c>
      <c r="F23" s="40">
        <f t="shared" si="1"/>
        <v>1810916</v>
      </c>
      <c r="G23" s="41">
        <v>1634</v>
      </c>
      <c r="H23" s="41">
        <v>803801</v>
      </c>
      <c r="I23" s="40">
        <f t="shared" si="2"/>
        <v>805435</v>
      </c>
    </row>
    <row r="24" spans="1:9" ht="21" customHeight="1" x14ac:dyDescent="0.2">
      <c r="A24" s="189" t="s">
        <v>215</v>
      </c>
      <c r="B24" s="190"/>
      <c r="C24" s="26">
        <v>135</v>
      </c>
      <c r="D24" s="40">
        <f>D25+D28</f>
        <v>-88429268</v>
      </c>
      <c r="E24" s="40">
        <f>E25+E28</f>
        <v>-258939207</v>
      </c>
      <c r="F24" s="40">
        <f t="shared" si="1"/>
        <v>-347368475</v>
      </c>
      <c r="G24" s="40">
        <f t="shared" ref="G24:H24" si="4">G25+G28</f>
        <v>-79102822</v>
      </c>
      <c r="H24" s="40">
        <f t="shared" si="4"/>
        <v>-266351146</v>
      </c>
      <c r="I24" s="40">
        <f t="shared" si="2"/>
        <v>-345453968</v>
      </c>
    </row>
    <row r="25" spans="1:9" x14ac:dyDescent="0.2">
      <c r="A25" s="190" t="s">
        <v>216</v>
      </c>
      <c r="B25" s="190"/>
      <c r="C25" s="26">
        <v>136</v>
      </c>
      <c r="D25" s="40">
        <f>D26+D27</f>
        <v>-87010820</v>
      </c>
      <c r="E25" s="40">
        <f>E26+E27</f>
        <v>-214649278</v>
      </c>
      <c r="F25" s="40">
        <f t="shared" si="1"/>
        <v>-301660098</v>
      </c>
      <c r="G25" s="40">
        <f t="shared" ref="G25:H25" si="5">G26+G27</f>
        <v>-77915331</v>
      </c>
      <c r="H25" s="40">
        <f t="shared" si="5"/>
        <v>-253744320</v>
      </c>
      <c r="I25" s="40">
        <f t="shared" si="2"/>
        <v>-331659651</v>
      </c>
    </row>
    <row r="26" spans="1:9" x14ac:dyDescent="0.2">
      <c r="A26" s="200" t="s">
        <v>217</v>
      </c>
      <c r="B26" s="200"/>
      <c r="C26" s="27">
        <v>137</v>
      </c>
      <c r="D26" s="41">
        <v>-87010820</v>
      </c>
      <c r="E26" s="41">
        <v>-267891135</v>
      </c>
      <c r="F26" s="40">
        <f t="shared" si="1"/>
        <v>-354901955</v>
      </c>
      <c r="G26" s="41">
        <v>-77915331</v>
      </c>
      <c r="H26" s="41">
        <v>-262961447</v>
      </c>
      <c r="I26" s="40">
        <f t="shared" si="2"/>
        <v>-340876778</v>
      </c>
    </row>
    <row r="27" spans="1:9" x14ac:dyDescent="0.2">
      <c r="A27" s="200" t="s">
        <v>218</v>
      </c>
      <c r="B27" s="200"/>
      <c r="C27" s="27">
        <v>138</v>
      </c>
      <c r="D27" s="41">
        <v>0</v>
      </c>
      <c r="E27" s="41">
        <v>53241857</v>
      </c>
      <c r="F27" s="40">
        <f t="shared" si="1"/>
        <v>53241857</v>
      </c>
      <c r="G27" s="41">
        <v>0</v>
      </c>
      <c r="H27" s="41">
        <v>9217127</v>
      </c>
      <c r="I27" s="40">
        <f t="shared" si="2"/>
        <v>9217127</v>
      </c>
    </row>
    <row r="28" spans="1:9" x14ac:dyDescent="0.2">
      <c r="A28" s="190" t="s">
        <v>219</v>
      </c>
      <c r="B28" s="190"/>
      <c r="C28" s="26">
        <v>139</v>
      </c>
      <c r="D28" s="40">
        <f>D29+D30</f>
        <v>-1418448</v>
      </c>
      <c r="E28" s="40">
        <f>E29+E30</f>
        <v>-44289929</v>
      </c>
      <c r="F28" s="40">
        <f t="shared" si="1"/>
        <v>-45708377</v>
      </c>
      <c r="G28" s="40">
        <f t="shared" ref="G28:H28" si="6">G29+G30</f>
        <v>-1187491</v>
      </c>
      <c r="H28" s="40">
        <f t="shared" si="6"/>
        <v>-12606826</v>
      </c>
      <c r="I28" s="40">
        <f t="shared" si="2"/>
        <v>-13794317</v>
      </c>
    </row>
    <row r="29" spans="1:9" x14ac:dyDescent="0.2">
      <c r="A29" s="200" t="s">
        <v>11</v>
      </c>
      <c r="B29" s="200"/>
      <c r="C29" s="27">
        <v>140</v>
      </c>
      <c r="D29" s="41">
        <v>-1418448</v>
      </c>
      <c r="E29" s="41">
        <v>-24083896</v>
      </c>
      <c r="F29" s="40">
        <f t="shared" si="1"/>
        <v>-25502344</v>
      </c>
      <c r="G29" s="41">
        <v>-1187491</v>
      </c>
      <c r="H29" s="41">
        <v>-17753752</v>
      </c>
      <c r="I29" s="40">
        <f t="shared" si="2"/>
        <v>-18941243</v>
      </c>
    </row>
    <row r="30" spans="1:9" x14ac:dyDescent="0.2">
      <c r="A30" s="200" t="s">
        <v>12</v>
      </c>
      <c r="B30" s="200"/>
      <c r="C30" s="27">
        <v>141</v>
      </c>
      <c r="D30" s="41">
        <v>0</v>
      </c>
      <c r="E30" s="41">
        <v>-20206033</v>
      </c>
      <c r="F30" s="40">
        <f t="shared" si="1"/>
        <v>-20206033</v>
      </c>
      <c r="G30" s="41">
        <v>0</v>
      </c>
      <c r="H30" s="41">
        <v>5146926</v>
      </c>
      <c r="I30" s="40">
        <f t="shared" si="2"/>
        <v>5146926</v>
      </c>
    </row>
    <row r="31" spans="1:9" ht="31.5" customHeight="1" x14ac:dyDescent="0.2">
      <c r="A31" s="189" t="s">
        <v>248</v>
      </c>
      <c r="B31" s="190"/>
      <c r="C31" s="26">
        <v>142</v>
      </c>
      <c r="D31" s="40">
        <f>D32+D35</f>
        <v>-1970941</v>
      </c>
      <c r="E31" s="40">
        <f>E32+E35</f>
        <v>373685</v>
      </c>
      <c r="F31" s="40">
        <f t="shared" si="1"/>
        <v>-1597256</v>
      </c>
      <c r="G31" s="40">
        <f t="shared" ref="G31:H31" si="7">G32+G35</f>
        <v>-90571399</v>
      </c>
      <c r="H31" s="40">
        <f t="shared" si="7"/>
        <v>-1249575</v>
      </c>
      <c r="I31" s="40">
        <f t="shared" si="2"/>
        <v>-91820974</v>
      </c>
    </row>
    <row r="32" spans="1:9" x14ac:dyDescent="0.2">
      <c r="A32" s="190" t="s">
        <v>220</v>
      </c>
      <c r="B32" s="190"/>
      <c r="C32" s="26">
        <v>143</v>
      </c>
      <c r="D32" s="40">
        <f>D33+D34</f>
        <v>-1970941</v>
      </c>
      <c r="E32" s="40">
        <f>E33+E34</f>
        <v>0</v>
      </c>
      <c r="F32" s="40">
        <f t="shared" si="1"/>
        <v>-1970941</v>
      </c>
      <c r="G32" s="40">
        <f t="shared" ref="G32:H32" si="8">G33+G34</f>
        <v>-90571399</v>
      </c>
      <c r="H32" s="40">
        <f t="shared" si="8"/>
        <v>3266191</v>
      </c>
      <c r="I32" s="40">
        <f t="shared" si="2"/>
        <v>-87305208</v>
      </c>
    </row>
    <row r="33" spans="1:9" x14ac:dyDescent="0.2">
      <c r="A33" s="200" t="s">
        <v>221</v>
      </c>
      <c r="B33" s="200"/>
      <c r="C33" s="27">
        <v>144</v>
      </c>
      <c r="D33" s="41">
        <v>-1970941</v>
      </c>
      <c r="E33" s="41">
        <v>0</v>
      </c>
      <c r="F33" s="40">
        <f t="shared" si="1"/>
        <v>-1970941</v>
      </c>
      <c r="G33" s="41">
        <v>-90568703</v>
      </c>
      <c r="H33" s="41">
        <v>3266191</v>
      </c>
      <c r="I33" s="40">
        <f t="shared" si="2"/>
        <v>-87302512</v>
      </c>
    </row>
    <row r="34" spans="1:9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-2696</v>
      </c>
      <c r="H34" s="41">
        <v>0</v>
      </c>
      <c r="I34" s="40">
        <f t="shared" si="2"/>
        <v>-2696</v>
      </c>
    </row>
    <row r="35" spans="1:9" ht="31.5" customHeight="1" x14ac:dyDescent="0.2">
      <c r="A35" s="190" t="s">
        <v>223</v>
      </c>
      <c r="B35" s="190"/>
      <c r="C35" s="26">
        <v>146</v>
      </c>
      <c r="D35" s="40">
        <f>D36+D37</f>
        <v>0</v>
      </c>
      <c r="E35" s="40">
        <f>E36+E37</f>
        <v>373685</v>
      </c>
      <c r="F35" s="40">
        <f t="shared" si="1"/>
        <v>373685</v>
      </c>
      <c r="G35" s="40">
        <f t="shared" ref="G35:H35" si="9">G36+G37</f>
        <v>0</v>
      </c>
      <c r="H35" s="40">
        <f t="shared" si="9"/>
        <v>-4515766</v>
      </c>
      <c r="I35" s="40">
        <f t="shared" si="2"/>
        <v>-4515766</v>
      </c>
    </row>
    <row r="36" spans="1:9" x14ac:dyDescent="0.2">
      <c r="A36" s="200" t="s">
        <v>224</v>
      </c>
      <c r="B36" s="200"/>
      <c r="C36" s="27">
        <v>147</v>
      </c>
      <c r="D36" s="41">
        <v>0</v>
      </c>
      <c r="E36" s="41">
        <v>373685</v>
      </c>
      <c r="F36" s="40">
        <f t="shared" si="1"/>
        <v>373685</v>
      </c>
      <c r="G36" s="41">
        <v>0</v>
      </c>
      <c r="H36" s="41">
        <v>-4515766</v>
      </c>
      <c r="I36" s="40">
        <f t="shared" si="2"/>
        <v>-4515766</v>
      </c>
    </row>
    <row r="37" spans="1:9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89" t="s">
        <v>325</v>
      </c>
      <c r="B38" s="190"/>
      <c r="C38" s="26">
        <v>149</v>
      </c>
      <c r="D38" s="40">
        <f>D39+D40</f>
        <v>-3718183</v>
      </c>
      <c r="E38" s="40">
        <f>E39+E40</f>
        <v>0</v>
      </c>
      <c r="F38" s="40">
        <f t="shared" si="1"/>
        <v>-3718183</v>
      </c>
      <c r="G38" s="40">
        <f t="shared" ref="G38:H38" si="10">G39+G40</f>
        <v>4932911</v>
      </c>
      <c r="H38" s="40">
        <f t="shared" si="10"/>
        <v>0</v>
      </c>
      <c r="I38" s="40">
        <f t="shared" si="2"/>
        <v>4932911</v>
      </c>
    </row>
    <row r="39" spans="1:9" x14ac:dyDescent="0.2">
      <c r="A39" s="200" t="s">
        <v>226</v>
      </c>
      <c r="B39" s="200"/>
      <c r="C39" s="27">
        <v>150</v>
      </c>
      <c r="D39" s="41">
        <v>-3718183</v>
      </c>
      <c r="E39" s="41">
        <v>0</v>
      </c>
      <c r="F39" s="40">
        <f t="shared" si="1"/>
        <v>-3718183</v>
      </c>
      <c r="G39" s="41">
        <v>4932911</v>
      </c>
      <c r="H39" s="41">
        <v>0</v>
      </c>
      <c r="I39" s="40">
        <f t="shared" si="2"/>
        <v>4932911</v>
      </c>
    </row>
    <row r="40" spans="1:9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0" t="s">
        <v>370</v>
      </c>
      <c r="B41" s="200"/>
      <c r="C41" s="27">
        <v>152</v>
      </c>
      <c r="D41" s="62">
        <f>D42+D43</f>
        <v>0</v>
      </c>
      <c r="E41" s="62">
        <f>E42+E43</f>
        <v>-145977</v>
      </c>
      <c r="F41" s="40">
        <f t="shared" si="1"/>
        <v>-145977</v>
      </c>
      <c r="G41" s="62">
        <f>G42+G43</f>
        <v>0</v>
      </c>
      <c r="H41" s="62">
        <f>H42+H43</f>
        <v>-659071</v>
      </c>
      <c r="I41" s="40">
        <f t="shared" si="2"/>
        <v>-659071</v>
      </c>
    </row>
    <row r="42" spans="1:9" x14ac:dyDescent="0.2">
      <c r="A42" s="200" t="s">
        <v>13</v>
      </c>
      <c r="B42" s="200"/>
      <c r="C42" s="27">
        <v>153</v>
      </c>
      <c r="D42" s="41">
        <v>0</v>
      </c>
      <c r="E42" s="41">
        <v>-145977</v>
      </c>
      <c r="F42" s="40">
        <f t="shared" si="1"/>
        <v>-145977</v>
      </c>
      <c r="G42" s="41">
        <v>0</v>
      </c>
      <c r="H42" s="41">
        <v>-659071</v>
      </c>
      <c r="I42" s="40">
        <f t="shared" si="2"/>
        <v>-659071</v>
      </c>
    </row>
    <row r="43" spans="1:9" x14ac:dyDescent="0.2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189" t="s">
        <v>229</v>
      </c>
      <c r="B44" s="190"/>
      <c r="C44" s="26">
        <v>155</v>
      </c>
      <c r="D44" s="40">
        <f>D45+D49</f>
        <v>-23947136</v>
      </c>
      <c r="E44" s="40">
        <f>E45+E49</f>
        <v>-188740746</v>
      </c>
      <c r="F44" s="40">
        <f t="shared" si="1"/>
        <v>-212687882</v>
      </c>
      <c r="G44" s="40">
        <f t="shared" ref="G44:H44" si="11">G45+G49</f>
        <v>-21166510</v>
      </c>
      <c r="H44" s="40">
        <f t="shared" si="11"/>
        <v>-195217455</v>
      </c>
      <c r="I44" s="40">
        <f t="shared" si="2"/>
        <v>-216383965</v>
      </c>
    </row>
    <row r="45" spans="1:9" x14ac:dyDescent="0.2">
      <c r="A45" s="190" t="s">
        <v>230</v>
      </c>
      <c r="B45" s="190"/>
      <c r="C45" s="26">
        <v>156</v>
      </c>
      <c r="D45" s="40">
        <f>D46+D47+D48</f>
        <v>-11698496</v>
      </c>
      <c r="E45" s="40">
        <f>E46+E47+E48</f>
        <v>-107644902</v>
      </c>
      <c r="F45" s="40">
        <f t="shared" si="1"/>
        <v>-119343398</v>
      </c>
      <c r="G45" s="40">
        <f t="shared" ref="G45:H45" si="12">G46+G47+G48</f>
        <v>-9950501</v>
      </c>
      <c r="H45" s="40">
        <f t="shared" si="12"/>
        <v>-115288077</v>
      </c>
      <c r="I45" s="40">
        <f t="shared" si="2"/>
        <v>-125238578</v>
      </c>
    </row>
    <row r="46" spans="1:9" x14ac:dyDescent="0.2">
      <c r="A46" s="200" t="s">
        <v>15</v>
      </c>
      <c r="B46" s="200"/>
      <c r="C46" s="27">
        <v>157</v>
      </c>
      <c r="D46" s="41">
        <v>-4464484</v>
      </c>
      <c r="E46" s="41">
        <v>-113789014</v>
      </c>
      <c r="F46" s="40">
        <f t="shared" si="1"/>
        <v>-118253498</v>
      </c>
      <c r="G46" s="41">
        <v>-3733102</v>
      </c>
      <c r="H46" s="41">
        <v>-67518922</v>
      </c>
      <c r="I46" s="40">
        <f t="shared" si="2"/>
        <v>-71252024</v>
      </c>
    </row>
    <row r="47" spans="1:9" x14ac:dyDescent="0.2">
      <c r="A47" s="200" t="s">
        <v>16</v>
      </c>
      <c r="B47" s="200"/>
      <c r="C47" s="27">
        <v>158</v>
      </c>
      <c r="D47" s="41">
        <v>-7234012</v>
      </c>
      <c r="E47" s="41">
        <v>-47481956</v>
      </c>
      <c r="F47" s="40">
        <f t="shared" si="1"/>
        <v>-54715968</v>
      </c>
      <c r="G47" s="41">
        <v>-6217399</v>
      </c>
      <c r="H47" s="41">
        <v>-47237316</v>
      </c>
      <c r="I47" s="40">
        <f t="shared" si="2"/>
        <v>-53454715</v>
      </c>
    </row>
    <row r="48" spans="1:9" x14ac:dyDescent="0.2">
      <c r="A48" s="200" t="s">
        <v>17</v>
      </c>
      <c r="B48" s="200"/>
      <c r="C48" s="27">
        <v>159</v>
      </c>
      <c r="D48" s="41">
        <v>0</v>
      </c>
      <c r="E48" s="41">
        <v>53626068</v>
      </c>
      <c r="F48" s="40">
        <f t="shared" si="1"/>
        <v>53626068</v>
      </c>
      <c r="G48" s="41">
        <v>0</v>
      </c>
      <c r="H48" s="41">
        <v>-531839</v>
      </c>
      <c r="I48" s="40">
        <f t="shared" si="2"/>
        <v>-531839</v>
      </c>
    </row>
    <row r="49" spans="1:9" ht="24.75" customHeight="1" x14ac:dyDescent="0.2">
      <c r="A49" s="190" t="s">
        <v>231</v>
      </c>
      <c r="B49" s="190"/>
      <c r="C49" s="26">
        <v>160</v>
      </c>
      <c r="D49" s="40">
        <f>D50+D51+D52</f>
        <v>-12248640</v>
      </c>
      <c r="E49" s="40">
        <f>E50+E51+E52</f>
        <v>-81095844</v>
      </c>
      <c r="F49" s="40">
        <f t="shared" si="1"/>
        <v>-93344484</v>
      </c>
      <c r="G49" s="40">
        <f t="shared" ref="G49:H49" si="13">G50+G51+G52</f>
        <v>-11216009</v>
      </c>
      <c r="H49" s="40">
        <f t="shared" si="13"/>
        <v>-79929378</v>
      </c>
      <c r="I49" s="40">
        <f t="shared" si="2"/>
        <v>-91145387</v>
      </c>
    </row>
    <row r="50" spans="1:9" x14ac:dyDescent="0.2">
      <c r="A50" s="200" t="s">
        <v>232</v>
      </c>
      <c r="B50" s="200"/>
      <c r="C50" s="27">
        <v>161</v>
      </c>
      <c r="D50" s="41">
        <v>-452362</v>
      </c>
      <c r="E50" s="41">
        <v>-10061064</v>
      </c>
      <c r="F50" s="40">
        <f t="shared" si="1"/>
        <v>-10513426</v>
      </c>
      <c r="G50" s="41">
        <v>-928674</v>
      </c>
      <c r="H50" s="41">
        <v>-13424191</v>
      </c>
      <c r="I50" s="40">
        <f t="shared" si="2"/>
        <v>-14352865</v>
      </c>
    </row>
    <row r="51" spans="1:9" x14ac:dyDescent="0.2">
      <c r="A51" s="200" t="s">
        <v>28</v>
      </c>
      <c r="B51" s="200"/>
      <c r="C51" s="27">
        <v>162</v>
      </c>
      <c r="D51" s="41">
        <v>-6464009</v>
      </c>
      <c r="E51" s="41">
        <v>-35715568</v>
      </c>
      <c r="F51" s="40">
        <f t="shared" si="1"/>
        <v>-42179577</v>
      </c>
      <c r="G51" s="41">
        <v>-6050084</v>
      </c>
      <c r="H51" s="41">
        <v>-38535270</v>
      </c>
      <c r="I51" s="40">
        <f t="shared" si="2"/>
        <v>-44585354</v>
      </c>
    </row>
    <row r="52" spans="1:9" x14ac:dyDescent="0.2">
      <c r="A52" s="200" t="s">
        <v>29</v>
      </c>
      <c r="B52" s="200"/>
      <c r="C52" s="27">
        <v>163</v>
      </c>
      <c r="D52" s="41">
        <v>-5332269</v>
      </c>
      <c r="E52" s="41">
        <v>-35319212</v>
      </c>
      <c r="F52" s="40">
        <f t="shared" si="1"/>
        <v>-40651481</v>
      </c>
      <c r="G52" s="41">
        <v>-4237251</v>
      </c>
      <c r="H52" s="41">
        <v>-27969917</v>
      </c>
      <c r="I52" s="40">
        <f t="shared" si="2"/>
        <v>-32207168</v>
      </c>
    </row>
    <row r="53" spans="1:9" x14ac:dyDescent="0.2">
      <c r="A53" s="189" t="s">
        <v>233</v>
      </c>
      <c r="B53" s="190"/>
      <c r="C53" s="26">
        <v>164</v>
      </c>
      <c r="D53" s="40">
        <f>D54+D55+D56+D57+D58+D59+D60</f>
        <v>-18817024</v>
      </c>
      <c r="E53" s="40">
        <f>E54+E55+E56+E57+E58+E59+E60</f>
        <v>-12805596</v>
      </c>
      <c r="F53" s="40">
        <f t="shared" si="1"/>
        <v>-31622620</v>
      </c>
      <c r="G53" s="40">
        <f t="shared" ref="G53:H53" si="14">G54+G55+G56+G57+G58+G59+G60</f>
        <v>-9192545</v>
      </c>
      <c r="H53" s="40">
        <f t="shared" si="14"/>
        <v>-12194321</v>
      </c>
      <c r="I53" s="40">
        <f t="shared" si="2"/>
        <v>-21386866</v>
      </c>
    </row>
    <row r="54" spans="1:9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">
      <c r="A55" s="200" t="s">
        <v>30</v>
      </c>
      <c r="B55" s="200"/>
      <c r="C55" s="27">
        <v>166</v>
      </c>
      <c r="D55" s="41">
        <v>-693</v>
      </c>
      <c r="E55" s="41">
        <v>-73641</v>
      </c>
      <c r="F55" s="40">
        <f t="shared" si="1"/>
        <v>-74334</v>
      </c>
      <c r="G55" s="41">
        <v>-343043</v>
      </c>
      <c r="H55" s="41">
        <v>-2063228</v>
      </c>
      <c r="I55" s="40">
        <f t="shared" si="2"/>
        <v>-2406271</v>
      </c>
    </row>
    <row r="56" spans="1:9" x14ac:dyDescent="0.2">
      <c r="A56" s="200" t="s">
        <v>69</v>
      </c>
      <c r="B56" s="200"/>
      <c r="C56" s="27">
        <v>167</v>
      </c>
      <c r="D56" s="41">
        <v>0</v>
      </c>
      <c r="E56" s="41">
        <v>-4223404</v>
      </c>
      <c r="F56" s="40">
        <f t="shared" si="1"/>
        <v>-4223404</v>
      </c>
      <c r="G56" s="41">
        <v>0</v>
      </c>
      <c r="H56" s="41">
        <v>-201914</v>
      </c>
      <c r="I56" s="40">
        <f t="shared" si="2"/>
        <v>-201914</v>
      </c>
    </row>
    <row r="57" spans="1:9" x14ac:dyDescent="0.2">
      <c r="A57" s="200" t="s">
        <v>234</v>
      </c>
      <c r="B57" s="200"/>
      <c r="C57" s="27">
        <v>168</v>
      </c>
      <c r="D57" s="41">
        <v>-1239289</v>
      </c>
      <c r="E57" s="41">
        <v>-924488</v>
      </c>
      <c r="F57" s="40">
        <f t="shared" si="1"/>
        <v>-2163777</v>
      </c>
      <c r="G57" s="41">
        <v>0</v>
      </c>
      <c r="H57" s="41">
        <v>-366260</v>
      </c>
      <c r="I57" s="40">
        <f t="shared" si="2"/>
        <v>-366260</v>
      </c>
    </row>
    <row r="58" spans="1:9" x14ac:dyDescent="0.2">
      <c r="A58" s="200" t="s">
        <v>235</v>
      </c>
      <c r="B58" s="200"/>
      <c r="C58" s="27">
        <v>169</v>
      </c>
      <c r="D58" s="41">
        <v>19886</v>
      </c>
      <c r="E58" s="41">
        <v>612865</v>
      </c>
      <c r="F58" s="40">
        <f t="shared" si="1"/>
        <v>632751</v>
      </c>
      <c r="G58" s="41">
        <v>0</v>
      </c>
      <c r="H58" s="41">
        <v>592618</v>
      </c>
      <c r="I58" s="40">
        <f t="shared" si="2"/>
        <v>592618</v>
      </c>
    </row>
    <row r="59" spans="1:9" x14ac:dyDescent="0.2">
      <c r="A59" s="200" t="s">
        <v>236</v>
      </c>
      <c r="B59" s="200"/>
      <c r="C59" s="27">
        <v>170</v>
      </c>
      <c r="D59" s="41">
        <v>-17215493</v>
      </c>
      <c r="E59" s="41">
        <v>-4552826</v>
      </c>
      <c r="F59" s="40">
        <f t="shared" si="1"/>
        <v>-21768319</v>
      </c>
      <c r="G59" s="41">
        <v>-8326489</v>
      </c>
      <c r="H59" s="41">
        <v>-3237818</v>
      </c>
      <c r="I59" s="40">
        <f t="shared" si="2"/>
        <v>-11564307</v>
      </c>
    </row>
    <row r="60" spans="1:9" x14ac:dyDescent="0.2">
      <c r="A60" s="200" t="s">
        <v>94</v>
      </c>
      <c r="B60" s="200"/>
      <c r="C60" s="27">
        <v>171</v>
      </c>
      <c r="D60" s="41">
        <v>-381435</v>
      </c>
      <c r="E60" s="41">
        <v>-3644102</v>
      </c>
      <c r="F60" s="40">
        <f t="shared" si="1"/>
        <v>-4025537</v>
      </c>
      <c r="G60" s="41">
        <v>-523013</v>
      </c>
      <c r="H60" s="41">
        <v>-6917719</v>
      </c>
      <c r="I60" s="40">
        <f t="shared" si="2"/>
        <v>-7440732</v>
      </c>
    </row>
    <row r="61" spans="1:9" ht="29.25" customHeight="1" x14ac:dyDescent="0.2">
      <c r="A61" s="189" t="s">
        <v>237</v>
      </c>
      <c r="B61" s="190"/>
      <c r="C61" s="26">
        <v>172</v>
      </c>
      <c r="D61" s="40">
        <f>D62+D63</f>
        <v>-33587</v>
      </c>
      <c r="E61" s="40">
        <f>E62+E63</f>
        <v>-6443269</v>
      </c>
      <c r="F61" s="40">
        <f t="shared" si="1"/>
        <v>-6476856</v>
      </c>
      <c r="G61" s="40">
        <f t="shared" ref="G61:H61" si="15">G62+G63</f>
        <v>81033</v>
      </c>
      <c r="H61" s="40">
        <f t="shared" si="15"/>
        <v>-8073361</v>
      </c>
      <c r="I61" s="40">
        <f t="shared" si="2"/>
        <v>-7992328</v>
      </c>
    </row>
    <row r="62" spans="1:9" x14ac:dyDescent="0.2">
      <c r="A62" s="200" t="s">
        <v>31</v>
      </c>
      <c r="B62" s="200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">
      <c r="A63" s="200" t="s">
        <v>32</v>
      </c>
      <c r="B63" s="200"/>
      <c r="C63" s="27">
        <v>174</v>
      </c>
      <c r="D63" s="41">
        <v>-33587</v>
      </c>
      <c r="E63" s="41">
        <v>-6443269</v>
      </c>
      <c r="F63" s="40">
        <f t="shared" si="1"/>
        <v>-6476856</v>
      </c>
      <c r="G63" s="41">
        <v>81033</v>
      </c>
      <c r="H63" s="41">
        <v>-8073361</v>
      </c>
      <c r="I63" s="40">
        <f t="shared" si="2"/>
        <v>-7992328</v>
      </c>
    </row>
    <row r="64" spans="1:9" x14ac:dyDescent="0.2">
      <c r="A64" s="230" t="s">
        <v>238</v>
      </c>
      <c r="B64" s="200"/>
      <c r="C64" s="27">
        <v>175</v>
      </c>
      <c r="D64" s="41">
        <v>0</v>
      </c>
      <c r="E64" s="41">
        <v>-480737</v>
      </c>
      <c r="F64" s="40">
        <f t="shared" si="1"/>
        <v>-480737</v>
      </c>
      <c r="G64" s="41">
        <v>-3849</v>
      </c>
      <c r="H64" s="41">
        <v>-1128625</v>
      </c>
      <c r="I64" s="40">
        <f t="shared" si="2"/>
        <v>-1132474</v>
      </c>
    </row>
    <row r="65" spans="1:9" ht="42" customHeight="1" x14ac:dyDescent="0.2">
      <c r="A65" s="189" t="s">
        <v>314</v>
      </c>
      <c r="B65" s="190"/>
      <c r="C65" s="26">
        <v>176</v>
      </c>
      <c r="D65" s="40">
        <f>D7+D13+D21+D22+D23+D24+D31+D38+D41+D53+D61+D64+D44</f>
        <v>6578832</v>
      </c>
      <c r="E65" s="40">
        <f>E7+E13+E21+E22+E23+E24+E31+E38+E41+E53+E61+E64+E44</f>
        <v>108159334</v>
      </c>
      <c r="F65" s="40">
        <f t="shared" si="1"/>
        <v>114738166</v>
      </c>
      <c r="G65" s="40">
        <f t="shared" ref="G65:H65" si="16">G7+G13+G21+G22+G23+G24+G31+G38+G41+G53+G61+G64+G44</f>
        <v>11805643</v>
      </c>
      <c r="H65" s="40">
        <f t="shared" si="16"/>
        <v>92463790</v>
      </c>
      <c r="I65" s="40">
        <f t="shared" si="2"/>
        <v>104269433</v>
      </c>
    </row>
    <row r="66" spans="1:9" x14ac:dyDescent="0.2">
      <c r="A66" s="189" t="s">
        <v>239</v>
      </c>
      <c r="B66" s="190"/>
      <c r="C66" s="26">
        <v>177</v>
      </c>
      <c r="D66" s="40">
        <f>D67+D68</f>
        <v>-1171230</v>
      </c>
      <c r="E66" s="40">
        <f>E67+E68</f>
        <v>-14460393</v>
      </c>
      <c r="F66" s="40">
        <f t="shared" si="1"/>
        <v>-15631623</v>
      </c>
      <c r="G66" s="40">
        <f t="shared" ref="G66:H66" si="17">G67+G68</f>
        <v>-2057148</v>
      </c>
      <c r="H66" s="40">
        <f t="shared" si="17"/>
        <v>-11918740</v>
      </c>
      <c r="I66" s="40">
        <f t="shared" si="2"/>
        <v>-13975888</v>
      </c>
    </row>
    <row r="67" spans="1:9" x14ac:dyDescent="0.2">
      <c r="A67" s="200" t="s">
        <v>240</v>
      </c>
      <c r="B67" s="200"/>
      <c r="C67" s="27">
        <v>178</v>
      </c>
      <c r="D67" s="41">
        <v>-1171230</v>
      </c>
      <c r="E67" s="41">
        <v>-14460393</v>
      </c>
      <c r="F67" s="40">
        <f t="shared" si="1"/>
        <v>-15631623</v>
      </c>
      <c r="G67" s="41">
        <v>-2057148</v>
      </c>
      <c r="H67" s="41">
        <v>-11918740</v>
      </c>
      <c r="I67" s="40">
        <f t="shared" si="2"/>
        <v>-13975888</v>
      </c>
    </row>
    <row r="68" spans="1:9" x14ac:dyDescent="0.2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189" t="s">
        <v>315</v>
      </c>
      <c r="B69" s="190"/>
      <c r="C69" s="26">
        <v>180</v>
      </c>
      <c r="D69" s="40">
        <f>D65+D66</f>
        <v>5407602</v>
      </c>
      <c r="E69" s="40">
        <f>E65+E66</f>
        <v>93698941</v>
      </c>
      <c r="F69" s="40">
        <f t="shared" si="1"/>
        <v>99106543</v>
      </c>
      <c r="G69" s="40">
        <f t="shared" ref="G69:H69" si="18">G65+G66</f>
        <v>9748495</v>
      </c>
      <c r="H69" s="40">
        <f t="shared" si="18"/>
        <v>80545050</v>
      </c>
      <c r="I69" s="40">
        <f t="shared" si="2"/>
        <v>90293545</v>
      </c>
    </row>
    <row r="70" spans="1:9" x14ac:dyDescent="0.2">
      <c r="A70" s="231" t="s">
        <v>95</v>
      </c>
      <c r="B70" s="231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1" t="s">
        <v>242</v>
      </c>
      <c r="B71" s="231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189" t="s">
        <v>243</v>
      </c>
      <c r="B72" s="189"/>
      <c r="C72" s="26">
        <v>183</v>
      </c>
      <c r="D72" s="40">
        <f>D7+D13+D21+D22+D23+D68</f>
        <v>143494971</v>
      </c>
      <c r="E72" s="40">
        <f>E7+E13+E21+E22+E23+E68</f>
        <v>575341181</v>
      </c>
      <c r="F72" s="40">
        <f t="shared" ref="F72:F86" si="19">D72+E72</f>
        <v>718836152</v>
      </c>
      <c r="G72" s="40">
        <f t="shared" ref="G72:H72" si="20">G7+G13+G21+G22+G23+G68</f>
        <v>206828824</v>
      </c>
      <c r="H72" s="40">
        <f t="shared" si="20"/>
        <v>577337344</v>
      </c>
      <c r="I72" s="40">
        <f t="shared" ref="I72:I86" si="21">G72+H72</f>
        <v>784166168</v>
      </c>
    </row>
    <row r="73" spans="1:9" ht="31.5" customHeight="1" x14ac:dyDescent="0.2">
      <c r="A73" s="189" t="s">
        <v>316</v>
      </c>
      <c r="B73" s="189"/>
      <c r="C73" s="26">
        <v>184</v>
      </c>
      <c r="D73" s="40">
        <f>D24+D31+D38+D41+D44+D53+D61+D64+D67</f>
        <v>-138087369</v>
      </c>
      <c r="E73" s="40">
        <f>E24+E31+E38+E41+E44+E53+E61+E64+E67</f>
        <v>-481642240</v>
      </c>
      <c r="F73" s="40">
        <f t="shared" si="19"/>
        <v>-619729609</v>
      </c>
      <c r="G73" s="40">
        <f t="shared" ref="G73:H73" si="22">G24+G31+G38+G41+G44+G53+G61+G64+G67</f>
        <v>-197080329</v>
      </c>
      <c r="H73" s="40">
        <f t="shared" si="22"/>
        <v>-496792294</v>
      </c>
      <c r="I73" s="40">
        <f t="shared" si="21"/>
        <v>-693872623</v>
      </c>
    </row>
    <row r="74" spans="1:9" x14ac:dyDescent="0.2">
      <c r="A74" s="189" t="s">
        <v>244</v>
      </c>
      <c r="B74" s="190"/>
      <c r="C74" s="26">
        <v>185</v>
      </c>
      <c r="D74" s="40">
        <f>D75+D76+D77+D78+D79+D80+D81+D82</f>
        <v>-14175210</v>
      </c>
      <c r="E74" s="40">
        <f>E75+E76+E77+E78+E79+E80+E81+E82</f>
        <v>-27389368</v>
      </c>
      <c r="F74" s="40">
        <f t="shared" si="19"/>
        <v>-41564578</v>
      </c>
      <c r="G74" s="40">
        <f t="shared" ref="G74:H74" si="23">G75+G76+G77+G78+G79+G80+G81+G82</f>
        <v>20405042</v>
      </c>
      <c r="H74" s="40">
        <f t="shared" si="23"/>
        <v>27471422</v>
      </c>
      <c r="I74" s="40">
        <f t="shared" si="21"/>
        <v>47876464</v>
      </c>
    </row>
    <row r="75" spans="1:9" ht="27.75" customHeight="1" x14ac:dyDescent="0.2">
      <c r="A75" s="188" t="s">
        <v>321</v>
      </c>
      <c r="B75" s="188"/>
      <c r="C75" s="27">
        <v>186</v>
      </c>
      <c r="D75" s="63">
        <v>0</v>
      </c>
      <c r="E75" s="63">
        <v>3053</v>
      </c>
      <c r="F75" s="40">
        <f t="shared" si="19"/>
        <v>3053</v>
      </c>
      <c r="G75" s="63">
        <v>0</v>
      </c>
      <c r="H75" s="63">
        <v>13546</v>
      </c>
      <c r="I75" s="40">
        <f t="shared" si="21"/>
        <v>13546</v>
      </c>
    </row>
    <row r="76" spans="1:9" ht="22.9" customHeight="1" x14ac:dyDescent="0.2">
      <c r="A76" s="188" t="s">
        <v>322</v>
      </c>
      <c r="B76" s="188"/>
      <c r="C76" s="27">
        <v>187</v>
      </c>
      <c r="D76" s="63">
        <v>-17286843</v>
      </c>
      <c r="E76" s="63">
        <v>-31335568</v>
      </c>
      <c r="F76" s="40">
        <f t="shared" si="19"/>
        <v>-48622411</v>
      </c>
      <c r="G76" s="63">
        <v>24884198</v>
      </c>
      <c r="H76" s="63">
        <v>33480537</v>
      </c>
      <c r="I76" s="40">
        <f t="shared" si="21"/>
        <v>58364735</v>
      </c>
    </row>
    <row r="77" spans="1:9" ht="32.25" customHeight="1" x14ac:dyDescent="0.2">
      <c r="A77" s="188" t="s">
        <v>323</v>
      </c>
      <c r="B77" s="188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88" t="s">
        <v>324</v>
      </c>
      <c r="B78" s="18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88" t="s">
        <v>96</v>
      </c>
      <c r="B79" s="18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88" t="s">
        <v>97</v>
      </c>
      <c r="B80" s="18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88" t="s">
        <v>98</v>
      </c>
      <c r="B81" s="18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88" t="s">
        <v>99</v>
      </c>
      <c r="B82" s="188"/>
      <c r="C82" s="27">
        <v>193</v>
      </c>
      <c r="D82" s="63">
        <v>3111633</v>
      </c>
      <c r="E82" s="63">
        <v>3943147</v>
      </c>
      <c r="F82" s="40">
        <f t="shared" si="19"/>
        <v>7054780</v>
      </c>
      <c r="G82" s="63">
        <v>-4479156</v>
      </c>
      <c r="H82" s="63">
        <v>-6022661</v>
      </c>
      <c r="I82" s="40">
        <f t="shared" si="21"/>
        <v>-10501817</v>
      </c>
    </row>
    <row r="83" spans="1:9" x14ac:dyDescent="0.2">
      <c r="A83" s="189" t="s">
        <v>245</v>
      </c>
      <c r="B83" s="190"/>
      <c r="C83" s="26">
        <v>194</v>
      </c>
      <c r="D83" s="40">
        <f>D69+D74</f>
        <v>-8767608</v>
      </c>
      <c r="E83" s="40">
        <f>E69+E74</f>
        <v>66309573</v>
      </c>
      <c r="F83" s="40">
        <f t="shared" si="19"/>
        <v>57541965</v>
      </c>
      <c r="G83" s="40">
        <f t="shared" ref="G83:H83" si="24">G69+G74</f>
        <v>30153537</v>
      </c>
      <c r="H83" s="40">
        <f t="shared" si="24"/>
        <v>108016472</v>
      </c>
      <c r="I83" s="40">
        <f t="shared" si="21"/>
        <v>138170009</v>
      </c>
    </row>
    <row r="84" spans="1:9" x14ac:dyDescent="0.2">
      <c r="A84" s="231" t="s">
        <v>246</v>
      </c>
      <c r="B84" s="231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1" t="s">
        <v>247</v>
      </c>
      <c r="B85" s="231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191" t="s">
        <v>110</v>
      </c>
      <c r="B86" s="18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G9" sqref="G9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2" t="s">
        <v>70</v>
      </c>
      <c r="B1" s="193"/>
      <c r="C1" s="193"/>
      <c r="D1" s="193"/>
      <c r="E1" s="193"/>
      <c r="F1" s="193"/>
      <c r="G1" s="193"/>
      <c r="H1" s="193"/>
    </row>
    <row r="2" spans="1:9" ht="12.75" customHeight="1" x14ac:dyDescent="0.2">
      <c r="A2" s="194" t="s">
        <v>388</v>
      </c>
      <c r="B2" s="195"/>
      <c r="C2" s="195"/>
      <c r="D2" s="195"/>
      <c r="E2" s="195"/>
      <c r="F2" s="195"/>
      <c r="G2" s="195"/>
      <c r="H2" s="195"/>
    </row>
    <row r="3" spans="1:9" x14ac:dyDescent="0.2">
      <c r="A3" s="236" t="s">
        <v>35</v>
      </c>
      <c r="B3" s="208"/>
      <c r="C3" s="208"/>
      <c r="D3" s="208"/>
      <c r="E3" s="208"/>
      <c r="F3" s="208"/>
      <c r="G3" s="208"/>
      <c r="H3" s="208"/>
    </row>
    <row r="4" spans="1:9" ht="34.5" thickBot="1" x14ac:dyDescent="0.25">
      <c r="A4" s="237" t="s">
        <v>3</v>
      </c>
      <c r="B4" s="238"/>
      <c r="C4" s="238"/>
      <c r="D4" s="238"/>
      <c r="E4" s="238"/>
      <c r="F4" s="239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0">
        <v>1</v>
      </c>
      <c r="B5" s="241"/>
      <c r="C5" s="241"/>
      <c r="D5" s="241"/>
      <c r="E5" s="241"/>
      <c r="F5" s="242"/>
      <c r="G5" s="20">
        <v>2</v>
      </c>
      <c r="H5" s="65">
        <v>3</v>
      </c>
      <c r="I5" s="65">
        <v>4</v>
      </c>
    </row>
    <row r="6" spans="1:9" x14ac:dyDescent="0.2">
      <c r="A6" s="244" t="s">
        <v>250</v>
      </c>
      <c r="B6" s="245"/>
      <c r="C6" s="245"/>
      <c r="D6" s="245"/>
      <c r="E6" s="245"/>
      <c r="F6" s="245"/>
      <c r="G6" s="21">
        <v>1</v>
      </c>
      <c r="H6" s="66">
        <f>H7+H18+H36</f>
        <v>47791570</v>
      </c>
      <c r="I6" s="66">
        <f>I7+I18+I36</f>
        <v>-126771634</v>
      </c>
    </row>
    <row r="7" spans="1:9" ht="21" customHeight="1" x14ac:dyDescent="0.2">
      <c r="A7" s="246" t="s">
        <v>251</v>
      </c>
      <c r="B7" s="247"/>
      <c r="C7" s="247"/>
      <c r="D7" s="247"/>
      <c r="E7" s="247"/>
      <c r="F7" s="247"/>
      <c r="G7" s="22">
        <v>2</v>
      </c>
      <c r="H7" s="67">
        <f>H8+H9</f>
        <v>109737923</v>
      </c>
      <c r="I7" s="67">
        <f>I8+I9</f>
        <v>87336551</v>
      </c>
    </row>
    <row r="8" spans="1:9" x14ac:dyDescent="0.2">
      <c r="A8" s="232" t="s">
        <v>48</v>
      </c>
      <c r="B8" s="243"/>
      <c r="C8" s="243"/>
      <c r="D8" s="243"/>
      <c r="E8" s="243"/>
      <c r="F8" s="243"/>
      <c r="G8" s="23">
        <v>3</v>
      </c>
      <c r="H8" s="68">
        <v>230965135</v>
      </c>
      <c r="I8" s="68">
        <v>204096788</v>
      </c>
    </row>
    <row r="9" spans="1:9" x14ac:dyDescent="0.2">
      <c r="A9" s="247" t="s">
        <v>49</v>
      </c>
      <c r="B9" s="247"/>
      <c r="C9" s="247"/>
      <c r="D9" s="247"/>
      <c r="E9" s="247"/>
      <c r="F9" s="247"/>
      <c r="G9" s="22">
        <v>4</v>
      </c>
      <c r="H9" s="67">
        <f>SUM(H10:H17)</f>
        <v>-121227212</v>
      </c>
      <c r="I9" s="67">
        <f>SUM(I10:I17)</f>
        <v>-116760237</v>
      </c>
    </row>
    <row r="10" spans="1:9" x14ac:dyDescent="0.2">
      <c r="A10" s="232" t="s">
        <v>252</v>
      </c>
      <c r="B10" s="243"/>
      <c r="C10" s="243"/>
      <c r="D10" s="243"/>
      <c r="E10" s="243"/>
      <c r="F10" s="243"/>
      <c r="G10" s="23">
        <v>5</v>
      </c>
      <c r="H10" s="68">
        <v>13834433</v>
      </c>
      <c r="I10" s="68">
        <v>20257330</v>
      </c>
    </row>
    <row r="11" spans="1:9" x14ac:dyDescent="0.2">
      <c r="A11" s="232" t="s">
        <v>253</v>
      </c>
      <c r="B11" s="243"/>
      <c r="C11" s="243"/>
      <c r="D11" s="243"/>
      <c r="E11" s="243"/>
      <c r="F11" s="243"/>
      <c r="G11" s="23">
        <v>6</v>
      </c>
      <c r="H11" s="68">
        <v>7128995</v>
      </c>
      <c r="I11" s="68">
        <v>8075178</v>
      </c>
    </row>
    <row r="12" spans="1:9" ht="23.25" customHeight="1" x14ac:dyDescent="0.2">
      <c r="A12" s="232" t="s">
        <v>254</v>
      </c>
      <c r="B12" s="243"/>
      <c r="C12" s="243"/>
      <c r="D12" s="243"/>
      <c r="E12" s="243"/>
      <c r="F12" s="243"/>
      <c r="G12" s="23">
        <v>7</v>
      </c>
      <c r="H12" s="68">
        <v>10514356</v>
      </c>
      <c r="I12" s="68">
        <v>-2837809</v>
      </c>
    </row>
    <row r="13" spans="1:9" x14ac:dyDescent="0.2">
      <c r="A13" s="232" t="s">
        <v>255</v>
      </c>
      <c r="B13" s="243"/>
      <c r="C13" s="243"/>
      <c r="D13" s="243"/>
      <c r="E13" s="243"/>
      <c r="F13" s="243"/>
      <c r="G13" s="23">
        <v>8</v>
      </c>
      <c r="H13" s="68">
        <v>86254</v>
      </c>
      <c r="I13" s="68">
        <v>4528827</v>
      </c>
    </row>
    <row r="14" spans="1:9" x14ac:dyDescent="0.2">
      <c r="A14" s="232" t="s">
        <v>256</v>
      </c>
      <c r="B14" s="243"/>
      <c r="C14" s="243"/>
      <c r="D14" s="243"/>
      <c r="E14" s="243"/>
      <c r="F14" s="243"/>
      <c r="G14" s="23">
        <v>9</v>
      </c>
      <c r="H14" s="68">
        <v>-110689418</v>
      </c>
      <c r="I14" s="68">
        <v>-106274922</v>
      </c>
    </row>
    <row r="15" spans="1:9" x14ac:dyDescent="0.2">
      <c r="A15" s="232" t="s">
        <v>257</v>
      </c>
      <c r="B15" s="243"/>
      <c r="C15" s="243"/>
      <c r="D15" s="243"/>
      <c r="E15" s="243"/>
      <c r="F15" s="243"/>
      <c r="G15" s="23">
        <v>10</v>
      </c>
      <c r="H15" s="68">
        <v>0</v>
      </c>
      <c r="I15" s="68">
        <v>0</v>
      </c>
    </row>
    <row r="16" spans="1:9" ht="24.75" customHeight="1" x14ac:dyDescent="0.2">
      <c r="A16" s="232" t="s">
        <v>258</v>
      </c>
      <c r="B16" s="243"/>
      <c r="C16" s="243"/>
      <c r="D16" s="243"/>
      <c r="E16" s="243"/>
      <c r="F16" s="243"/>
      <c r="G16" s="23">
        <v>11</v>
      </c>
      <c r="H16" s="68">
        <v>-12387548</v>
      </c>
      <c r="I16" s="68">
        <v>-303398</v>
      </c>
    </row>
    <row r="17" spans="1:9" x14ac:dyDescent="0.2">
      <c r="A17" s="232" t="s">
        <v>259</v>
      </c>
      <c r="B17" s="243"/>
      <c r="C17" s="243"/>
      <c r="D17" s="243"/>
      <c r="E17" s="243"/>
      <c r="F17" s="243"/>
      <c r="G17" s="23">
        <v>12</v>
      </c>
      <c r="H17" s="68">
        <v>-29714284</v>
      </c>
      <c r="I17" s="68">
        <v>-40205443</v>
      </c>
    </row>
    <row r="18" spans="1:9" ht="30.75" customHeight="1" x14ac:dyDescent="0.2">
      <c r="A18" s="246" t="s">
        <v>55</v>
      </c>
      <c r="B18" s="247"/>
      <c r="C18" s="247"/>
      <c r="D18" s="247"/>
      <c r="E18" s="247"/>
      <c r="F18" s="247"/>
      <c r="G18" s="22">
        <v>13</v>
      </c>
      <c r="H18" s="67">
        <f>SUM(H19:H35)</f>
        <v>-45296473</v>
      </c>
      <c r="I18" s="67">
        <f>SUM(I19:I35)</f>
        <v>-182122023</v>
      </c>
    </row>
    <row r="19" spans="1:9" x14ac:dyDescent="0.2">
      <c r="A19" s="232" t="s">
        <v>260</v>
      </c>
      <c r="B19" s="243"/>
      <c r="C19" s="243"/>
      <c r="D19" s="243"/>
      <c r="E19" s="243"/>
      <c r="F19" s="243"/>
      <c r="G19" s="23">
        <v>14</v>
      </c>
      <c r="H19" s="68">
        <v>-96041175</v>
      </c>
      <c r="I19" s="68">
        <v>-298234999</v>
      </c>
    </row>
    <row r="20" spans="1:9" ht="24.75" customHeight="1" x14ac:dyDescent="0.2">
      <c r="A20" s="232" t="s">
        <v>261</v>
      </c>
      <c r="B20" s="243"/>
      <c r="C20" s="243"/>
      <c r="D20" s="243"/>
      <c r="E20" s="243"/>
      <c r="F20" s="243"/>
      <c r="G20" s="23">
        <v>15</v>
      </c>
      <c r="H20" s="68">
        <v>50896214</v>
      </c>
      <c r="I20" s="68">
        <v>117096134</v>
      </c>
    </row>
    <row r="21" spans="1:9" x14ac:dyDescent="0.2">
      <c r="A21" s="232" t="s">
        <v>262</v>
      </c>
      <c r="B21" s="243"/>
      <c r="C21" s="243"/>
      <c r="D21" s="243"/>
      <c r="E21" s="243"/>
      <c r="F21" s="243"/>
      <c r="G21" s="23">
        <v>16</v>
      </c>
      <c r="H21" s="68">
        <v>57954756</v>
      </c>
      <c r="I21" s="68">
        <v>-104969145</v>
      </c>
    </row>
    <row r="22" spans="1:9" x14ac:dyDescent="0.2">
      <c r="A22" s="232" t="s">
        <v>263</v>
      </c>
      <c r="B22" s="243"/>
      <c r="C22" s="243"/>
      <c r="D22" s="243"/>
      <c r="E22" s="243"/>
      <c r="F22" s="243"/>
      <c r="G22" s="23">
        <v>17</v>
      </c>
      <c r="H22" s="68">
        <v>0</v>
      </c>
      <c r="I22" s="68">
        <v>0</v>
      </c>
    </row>
    <row r="23" spans="1:9" ht="30" customHeight="1" x14ac:dyDescent="0.2">
      <c r="A23" s="232" t="s">
        <v>264</v>
      </c>
      <c r="B23" s="243"/>
      <c r="C23" s="243"/>
      <c r="D23" s="243"/>
      <c r="E23" s="243"/>
      <c r="F23" s="243"/>
      <c r="G23" s="23">
        <v>18</v>
      </c>
      <c r="H23" s="68">
        <v>-93180213</v>
      </c>
      <c r="I23" s="68">
        <v>-7415033</v>
      </c>
    </row>
    <row r="24" spans="1:9" x14ac:dyDescent="0.2">
      <c r="A24" s="232" t="s">
        <v>56</v>
      </c>
      <c r="B24" s="243"/>
      <c r="C24" s="243"/>
      <c r="D24" s="243"/>
      <c r="E24" s="243"/>
      <c r="F24" s="243"/>
      <c r="G24" s="23">
        <v>19</v>
      </c>
      <c r="H24" s="68">
        <v>-51321116</v>
      </c>
      <c r="I24" s="68">
        <v>-47118176</v>
      </c>
    </row>
    <row r="25" spans="1:9" x14ac:dyDescent="0.2">
      <c r="A25" s="232" t="s">
        <v>57</v>
      </c>
      <c r="B25" s="243"/>
      <c r="C25" s="243"/>
      <c r="D25" s="243"/>
      <c r="E25" s="243"/>
      <c r="F25" s="243"/>
      <c r="G25" s="23">
        <v>20</v>
      </c>
      <c r="H25" s="68">
        <v>0</v>
      </c>
      <c r="I25" s="68">
        <v>-15080371</v>
      </c>
    </row>
    <row r="26" spans="1:9" x14ac:dyDescent="0.2">
      <c r="A26" s="232" t="s">
        <v>58</v>
      </c>
      <c r="B26" s="243"/>
      <c r="C26" s="243"/>
      <c r="D26" s="243"/>
      <c r="E26" s="243"/>
      <c r="F26" s="243"/>
      <c r="G26" s="23">
        <v>21</v>
      </c>
      <c r="H26" s="68">
        <v>-306266733</v>
      </c>
      <c r="I26" s="68">
        <v>-262531172</v>
      </c>
    </row>
    <row r="27" spans="1:9" x14ac:dyDescent="0.2">
      <c r="A27" s="232" t="s">
        <v>59</v>
      </c>
      <c r="B27" s="243"/>
      <c r="C27" s="243"/>
      <c r="D27" s="243"/>
      <c r="E27" s="243"/>
      <c r="F27" s="243"/>
      <c r="G27" s="23">
        <v>22</v>
      </c>
      <c r="H27" s="68">
        <v>-8188801</v>
      </c>
      <c r="I27" s="68">
        <v>0</v>
      </c>
    </row>
    <row r="28" spans="1:9" ht="25.5" customHeight="1" x14ac:dyDescent="0.2">
      <c r="A28" s="232" t="s">
        <v>265</v>
      </c>
      <c r="B28" s="243"/>
      <c r="C28" s="243"/>
      <c r="D28" s="243"/>
      <c r="E28" s="243"/>
      <c r="F28" s="243"/>
      <c r="G28" s="23">
        <v>23</v>
      </c>
      <c r="H28" s="68">
        <v>-88958989</v>
      </c>
      <c r="I28" s="68">
        <v>-18226017</v>
      </c>
    </row>
    <row r="29" spans="1:9" x14ac:dyDescent="0.2">
      <c r="A29" s="232" t="s">
        <v>60</v>
      </c>
      <c r="B29" s="243"/>
      <c r="C29" s="243"/>
      <c r="D29" s="243"/>
      <c r="E29" s="243"/>
      <c r="F29" s="243"/>
      <c r="G29" s="23">
        <v>24</v>
      </c>
      <c r="H29" s="68">
        <v>355031382</v>
      </c>
      <c r="I29" s="68">
        <v>414533734</v>
      </c>
    </row>
    <row r="30" spans="1:9" ht="33" customHeight="1" x14ac:dyDescent="0.2">
      <c r="A30" s="232" t="s">
        <v>283</v>
      </c>
      <c r="B30" s="243"/>
      <c r="C30" s="243"/>
      <c r="D30" s="243"/>
      <c r="E30" s="243"/>
      <c r="F30" s="243"/>
      <c r="G30" s="23">
        <v>25</v>
      </c>
      <c r="H30" s="68">
        <v>93180213</v>
      </c>
      <c r="I30" s="68">
        <v>7415033</v>
      </c>
    </row>
    <row r="31" spans="1:9" x14ac:dyDescent="0.2">
      <c r="A31" s="232" t="s">
        <v>61</v>
      </c>
      <c r="B31" s="243"/>
      <c r="C31" s="243"/>
      <c r="D31" s="243"/>
      <c r="E31" s="243"/>
      <c r="F31" s="243"/>
      <c r="G31" s="23">
        <v>26</v>
      </c>
      <c r="H31" s="68">
        <v>8743883</v>
      </c>
      <c r="I31" s="68">
        <v>15080371</v>
      </c>
    </row>
    <row r="32" spans="1:9" ht="23.25" customHeight="1" x14ac:dyDescent="0.2">
      <c r="A32" s="232" t="s">
        <v>62</v>
      </c>
      <c r="B32" s="243"/>
      <c r="C32" s="243"/>
      <c r="D32" s="243"/>
      <c r="E32" s="243"/>
      <c r="F32" s="243"/>
      <c r="G32" s="23">
        <v>27</v>
      </c>
      <c r="H32" s="68">
        <v>0</v>
      </c>
      <c r="I32" s="68">
        <v>0</v>
      </c>
    </row>
    <row r="33" spans="1:9" x14ac:dyDescent="0.2">
      <c r="A33" s="232" t="s">
        <v>63</v>
      </c>
      <c r="B33" s="243"/>
      <c r="C33" s="243"/>
      <c r="D33" s="243"/>
      <c r="E33" s="243"/>
      <c r="F33" s="243"/>
      <c r="G33" s="23">
        <v>28</v>
      </c>
      <c r="H33" s="68">
        <v>12683700</v>
      </c>
      <c r="I33" s="68">
        <v>648916</v>
      </c>
    </row>
    <row r="34" spans="1:9" x14ac:dyDescent="0.2">
      <c r="A34" s="232" t="s">
        <v>64</v>
      </c>
      <c r="B34" s="243"/>
      <c r="C34" s="243"/>
      <c r="D34" s="243"/>
      <c r="E34" s="243"/>
      <c r="F34" s="243"/>
      <c r="G34" s="23">
        <v>29</v>
      </c>
      <c r="H34" s="68">
        <v>-4403577</v>
      </c>
      <c r="I34" s="68">
        <v>19450276</v>
      </c>
    </row>
    <row r="35" spans="1:9" ht="21" customHeight="1" x14ac:dyDescent="0.2">
      <c r="A35" s="232" t="s">
        <v>266</v>
      </c>
      <c r="B35" s="243"/>
      <c r="C35" s="243"/>
      <c r="D35" s="243"/>
      <c r="E35" s="243"/>
      <c r="F35" s="243"/>
      <c r="G35" s="23">
        <v>30</v>
      </c>
      <c r="H35" s="68">
        <v>24573983</v>
      </c>
      <c r="I35" s="68">
        <v>-2771574</v>
      </c>
    </row>
    <row r="36" spans="1:9" x14ac:dyDescent="0.2">
      <c r="A36" s="249" t="s">
        <v>65</v>
      </c>
      <c r="B36" s="243"/>
      <c r="C36" s="243"/>
      <c r="D36" s="243"/>
      <c r="E36" s="243"/>
      <c r="F36" s="243"/>
      <c r="G36" s="23">
        <v>31</v>
      </c>
      <c r="H36" s="68">
        <v>-16649880</v>
      </c>
      <c r="I36" s="68">
        <v>-31986162</v>
      </c>
    </row>
    <row r="37" spans="1:9" x14ac:dyDescent="0.2">
      <c r="A37" s="246" t="s">
        <v>50</v>
      </c>
      <c r="B37" s="247"/>
      <c r="C37" s="247"/>
      <c r="D37" s="247"/>
      <c r="E37" s="247"/>
      <c r="F37" s="247"/>
      <c r="G37" s="22">
        <v>32</v>
      </c>
      <c r="H37" s="67">
        <f>SUM(H38:H51)</f>
        <v>35765654</v>
      </c>
      <c r="I37" s="67">
        <f>SUM(I38:I51)</f>
        <v>-30820447</v>
      </c>
    </row>
    <row r="38" spans="1:9" x14ac:dyDescent="0.2">
      <c r="A38" s="232" t="s">
        <v>267</v>
      </c>
      <c r="B38" s="243"/>
      <c r="C38" s="243"/>
      <c r="D38" s="243"/>
      <c r="E38" s="243"/>
      <c r="F38" s="243"/>
      <c r="G38" s="23">
        <v>33</v>
      </c>
      <c r="H38" s="68">
        <v>135373</v>
      </c>
      <c r="I38" s="68">
        <v>917169</v>
      </c>
    </row>
    <row r="39" spans="1:9" x14ac:dyDescent="0.2">
      <c r="A39" s="232" t="s">
        <v>268</v>
      </c>
      <c r="B39" s="243"/>
      <c r="C39" s="243"/>
      <c r="D39" s="243"/>
      <c r="E39" s="243"/>
      <c r="F39" s="243"/>
      <c r="G39" s="23">
        <v>34</v>
      </c>
      <c r="H39" s="68">
        <v>-13208557</v>
      </c>
      <c r="I39" s="68">
        <v>-9294472</v>
      </c>
    </row>
    <row r="40" spans="1:9" x14ac:dyDescent="0.2">
      <c r="A40" s="232" t="s">
        <v>269</v>
      </c>
      <c r="B40" s="243"/>
      <c r="C40" s="243"/>
      <c r="D40" s="243"/>
      <c r="E40" s="243"/>
      <c r="F40" s="243"/>
      <c r="G40" s="23">
        <v>35</v>
      </c>
      <c r="H40" s="68">
        <v>0</v>
      </c>
      <c r="I40" s="68">
        <v>629925</v>
      </c>
    </row>
    <row r="41" spans="1:9" x14ac:dyDescent="0.2">
      <c r="A41" s="232" t="s">
        <v>270</v>
      </c>
      <c r="B41" s="243"/>
      <c r="C41" s="243"/>
      <c r="D41" s="243"/>
      <c r="E41" s="243"/>
      <c r="F41" s="243"/>
      <c r="G41" s="23">
        <v>36</v>
      </c>
      <c r="H41" s="68">
        <v>-5716590</v>
      </c>
      <c r="I41" s="68">
        <v>-8450701</v>
      </c>
    </row>
    <row r="42" spans="1:9" ht="25.5" customHeight="1" x14ac:dyDescent="0.2">
      <c r="A42" s="232" t="s">
        <v>271</v>
      </c>
      <c r="B42" s="243"/>
      <c r="C42" s="243"/>
      <c r="D42" s="243"/>
      <c r="E42" s="243"/>
      <c r="F42" s="243"/>
      <c r="G42" s="23">
        <v>37</v>
      </c>
      <c r="H42" s="68">
        <v>14791411</v>
      </c>
      <c r="I42" s="68">
        <v>7314474</v>
      </c>
    </row>
    <row r="43" spans="1:9" ht="21.75" customHeight="1" x14ac:dyDescent="0.2">
      <c r="A43" s="232" t="s">
        <v>272</v>
      </c>
      <c r="B43" s="243"/>
      <c r="C43" s="243"/>
      <c r="D43" s="243"/>
      <c r="E43" s="243"/>
      <c r="F43" s="243"/>
      <c r="G43" s="23">
        <v>38</v>
      </c>
      <c r="H43" s="68">
        <v>0</v>
      </c>
      <c r="I43" s="68">
        <v>-525394</v>
      </c>
    </row>
    <row r="44" spans="1:9" ht="24" customHeight="1" x14ac:dyDescent="0.2">
      <c r="A44" s="232" t="s">
        <v>273</v>
      </c>
      <c r="B44" s="243"/>
      <c r="C44" s="243"/>
      <c r="D44" s="243"/>
      <c r="E44" s="243"/>
      <c r="F44" s="243"/>
      <c r="G44" s="23">
        <v>39</v>
      </c>
      <c r="H44" s="68">
        <v>-230106</v>
      </c>
      <c r="I44" s="68">
        <v>0</v>
      </c>
    </row>
    <row r="45" spans="1:9" x14ac:dyDescent="0.2">
      <c r="A45" s="232" t="s">
        <v>274</v>
      </c>
      <c r="B45" s="243"/>
      <c r="C45" s="243"/>
      <c r="D45" s="243"/>
      <c r="E45" s="243"/>
      <c r="F45" s="243"/>
      <c r="G45" s="23">
        <v>40</v>
      </c>
      <c r="H45" s="68">
        <v>52927555</v>
      </c>
      <c r="I45" s="68">
        <v>50277907</v>
      </c>
    </row>
    <row r="46" spans="1:9" x14ac:dyDescent="0.2">
      <c r="A46" s="232" t="s">
        <v>275</v>
      </c>
      <c r="B46" s="243"/>
      <c r="C46" s="243"/>
      <c r="D46" s="243"/>
      <c r="E46" s="243"/>
      <c r="F46" s="243"/>
      <c r="G46" s="23">
        <v>41</v>
      </c>
      <c r="H46" s="68">
        <v>-5825000</v>
      </c>
      <c r="I46" s="68">
        <v>-140910320</v>
      </c>
    </row>
    <row r="47" spans="1:9" x14ac:dyDescent="0.2">
      <c r="A47" s="232" t="s">
        <v>276</v>
      </c>
      <c r="B47" s="243"/>
      <c r="C47" s="243"/>
      <c r="D47" s="243"/>
      <c r="E47" s="243"/>
      <c r="F47" s="243"/>
      <c r="G47" s="23">
        <v>42</v>
      </c>
      <c r="H47" s="68">
        <v>0</v>
      </c>
      <c r="I47" s="68">
        <v>0</v>
      </c>
    </row>
    <row r="48" spans="1:9" x14ac:dyDescent="0.2">
      <c r="A48" s="232" t="s">
        <v>277</v>
      </c>
      <c r="B48" s="243"/>
      <c r="C48" s="243"/>
      <c r="D48" s="243"/>
      <c r="E48" s="243"/>
      <c r="F48" s="243"/>
      <c r="G48" s="23">
        <v>43</v>
      </c>
      <c r="H48" s="68">
        <v>0</v>
      </c>
      <c r="I48" s="68">
        <v>0</v>
      </c>
    </row>
    <row r="49" spans="1:9" x14ac:dyDescent="0.2">
      <c r="A49" s="232" t="s">
        <v>278</v>
      </c>
      <c r="B49" s="233"/>
      <c r="C49" s="233"/>
      <c r="D49" s="233"/>
      <c r="E49" s="233"/>
      <c r="F49" s="233"/>
      <c r="G49" s="23">
        <v>44</v>
      </c>
      <c r="H49" s="68">
        <v>28918531</v>
      </c>
      <c r="I49" s="68">
        <v>40164113</v>
      </c>
    </row>
    <row r="50" spans="1:9" x14ac:dyDescent="0.2">
      <c r="A50" s="232" t="s">
        <v>279</v>
      </c>
      <c r="B50" s="233"/>
      <c r="C50" s="233"/>
      <c r="D50" s="233"/>
      <c r="E50" s="233"/>
      <c r="F50" s="233"/>
      <c r="G50" s="23">
        <v>45</v>
      </c>
      <c r="H50" s="68">
        <v>47383936</v>
      </c>
      <c r="I50" s="68">
        <v>40064395</v>
      </c>
    </row>
    <row r="51" spans="1:9" x14ac:dyDescent="0.2">
      <c r="A51" s="232" t="s">
        <v>280</v>
      </c>
      <c r="B51" s="233"/>
      <c r="C51" s="233"/>
      <c r="D51" s="233"/>
      <c r="E51" s="233"/>
      <c r="F51" s="233"/>
      <c r="G51" s="23">
        <v>46</v>
      </c>
      <c r="H51" s="68">
        <v>-83410899</v>
      </c>
      <c r="I51" s="68">
        <v>-11007543</v>
      </c>
    </row>
    <row r="52" spans="1:9" x14ac:dyDescent="0.2">
      <c r="A52" s="246" t="s">
        <v>51</v>
      </c>
      <c r="B52" s="248"/>
      <c r="C52" s="248"/>
      <c r="D52" s="248"/>
      <c r="E52" s="248"/>
      <c r="F52" s="248"/>
      <c r="G52" s="22">
        <v>47</v>
      </c>
      <c r="H52" s="67">
        <f>SUM(H53:H57)</f>
        <v>0</v>
      </c>
      <c r="I52" s="67">
        <f>SUM(I53:I57)</f>
        <v>-9054581</v>
      </c>
    </row>
    <row r="53" spans="1:9" x14ac:dyDescent="0.2">
      <c r="A53" s="232" t="s">
        <v>281</v>
      </c>
      <c r="B53" s="233"/>
      <c r="C53" s="233"/>
      <c r="D53" s="233"/>
      <c r="E53" s="233"/>
      <c r="F53" s="233"/>
      <c r="G53" s="23">
        <v>48</v>
      </c>
      <c r="H53" s="68">
        <v>0</v>
      </c>
      <c r="I53" s="68">
        <v>0</v>
      </c>
    </row>
    <row r="54" spans="1:9" x14ac:dyDescent="0.2">
      <c r="A54" s="232" t="s">
        <v>100</v>
      </c>
      <c r="B54" s="233"/>
      <c r="C54" s="233"/>
      <c r="D54" s="233"/>
      <c r="E54" s="233"/>
      <c r="F54" s="233"/>
      <c r="G54" s="23">
        <v>49</v>
      </c>
      <c r="H54" s="68">
        <v>0</v>
      </c>
      <c r="I54" s="68">
        <v>0</v>
      </c>
    </row>
    <row r="55" spans="1:9" x14ac:dyDescent="0.2">
      <c r="A55" s="232" t="s">
        <v>101</v>
      </c>
      <c r="B55" s="233"/>
      <c r="C55" s="233"/>
      <c r="D55" s="233"/>
      <c r="E55" s="233"/>
      <c r="F55" s="233"/>
      <c r="G55" s="23">
        <v>50</v>
      </c>
      <c r="H55" s="68">
        <v>0</v>
      </c>
      <c r="I55" s="68">
        <v>-9054581</v>
      </c>
    </row>
    <row r="56" spans="1:9" x14ac:dyDescent="0.2">
      <c r="A56" s="232" t="s">
        <v>102</v>
      </c>
      <c r="B56" s="233"/>
      <c r="C56" s="233"/>
      <c r="D56" s="233"/>
      <c r="E56" s="233"/>
      <c r="F56" s="233"/>
      <c r="G56" s="23">
        <v>51</v>
      </c>
      <c r="H56" s="68">
        <v>0</v>
      </c>
      <c r="I56" s="68">
        <v>0</v>
      </c>
    </row>
    <row r="57" spans="1:9" x14ac:dyDescent="0.2">
      <c r="A57" s="232" t="s">
        <v>103</v>
      </c>
      <c r="B57" s="233"/>
      <c r="C57" s="233"/>
      <c r="D57" s="233"/>
      <c r="E57" s="233"/>
      <c r="F57" s="233"/>
      <c r="G57" s="23">
        <v>52</v>
      </c>
      <c r="H57" s="68">
        <v>0</v>
      </c>
      <c r="I57" s="68">
        <v>0</v>
      </c>
    </row>
    <row r="58" spans="1:9" x14ac:dyDescent="0.2">
      <c r="A58" s="246" t="s">
        <v>52</v>
      </c>
      <c r="B58" s="248"/>
      <c r="C58" s="248"/>
      <c r="D58" s="248"/>
      <c r="E58" s="248"/>
      <c r="F58" s="248"/>
      <c r="G58" s="22">
        <v>53</v>
      </c>
      <c r="H58" s="67">
        <f>H6+H37+H52</f>
        <v>83557224</v>
      </c>
      <c r="I58" s="67">
        <f>I6+I37+I52</f>
        <v>-166646662</v>
      </c>
    </row>
    <row r="59" spans="1:9" ht="24.75" customHeight="1" x14ac:dyDescent="0.2">
      <c r="A59" s="249" t="s">
        <v>282</v>
      </c>
      <c r="B59" s="233"/>
      <c r="C59" s="233"/>
      <c r="D59" s="233"/>
      <c r="E59" s="233"/>
      <c r="F59" s="233"/>
      <c r="G59" s="23">
        <v>54</v>
      </c>
      <c r="H59" s="68">
        <v>65198706</v>
      </c>
      <c r="I59" s="68">
        <v>11564307</v>
      </c>
    </row>
    <row r="60" spans="1:9" ht="27.75" customHeight="1" x14ac:dyDescent="0.2">
      <c r="A60" s="246" t="s">
        <v>53</v>
      </c>
      <c r="B60" s="248"/>
      <c r="C60" s="248"/>
      <c r="D60" s="248"/>
      <c r="E60" s="248"/>
      <c r="F60" s="248"/>
      <c r="G60" s="22">
        <v>55</v>
      </c>
      <c r="H60" s="67">
        <f>H58+H59</f>
        <v>148755930</v>
      </c>
      <c r="I60" s="67">
        <f>I58+I59</f>
        <v>-155082355</v>
      </c>
    </row>
    <row r="61" spans="1:9" x14ac:dyDescent="0.2">
      <c r="A61" s="232" t="s">
        <v>104</v>
      </c>
      <c r="B61" s="233"/>
      <c r="C61" s="233"/>
      <c r="D61" s="233"/>
      <c r="E61" s="233"/>
      <c r="F61" s="233"/>
      <c r="G61" s="23">
        <v>56</v>
      </c>
      <c r="H61" s="68">
        <v>48480660</v>
      </c>
      <c r="I61" s="68">
        <v>355640455</v>
      </c>
    </row>
    <row r="62" spans="1:9" x14ac:dyDescent="0.2">
      <c r="A62" s="234" t="s">
        <v>54</v>
      </c>
      <c r="B62" s="235"/>
      <c r="C62" s="235"/>
      <c r="D62" s="235"/>
      <c r="E62" s="235"/>
      <c r="F62" s="235"/>
      <c r="G62" s="24">
        <v>57</v>
      </c>
      <c r="H62" s="69">
        <f>H60+H61</f>
        <v>197236590</v>
      </c>
      <c r="I62" s="69">
        <f>I60+I61</f>
        <v>200558100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F14" sqref="F14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6" t="s">
        <v>66</v>
      </c>
      <c r="B1" s="257"/>
      <c r="C1" s="257"/>
      <c r="D1" s="257"/>
      <c r="E1" s="258"/>
      <c r="F1" s="259"/>
      <c r="G1" s="259"/>
      <c r="H1" s="259"/>
      <c r="I1" s="259"/>
      <c r="J1" s="259"/>
      <c r="K1" s="260"/>
      <c r="L1" s="193"/>
      <c r="M1" s="193"/>
    </row>
    <row r="2" spans="1:34" ht="19.5" customHeight="1" x14ac:dyDescent="0.2">
      <c r="A2" s="194" t="s">
        <v>388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1" t="s">
        <v>35</v>
      </c>
      <c r="M3" s="261"/>
    </row>
    <row r="4" spans="1:34" ht="13.5" customHeight="1" x14ac:dyDescent="0.2">
      <c r="A4" s="254" t="s">
        <v>27</v>
      </c>
      <c r="B4" s="254"/>
      <c r="C4" s="254"/>
      <c r="D4" s="255" t="s">
        <v>38</v>
      </c>
      <c r="E4" s="198" t="s">
        <v>71</v>
      </c>
      <c r="F4" s="198"/>
      <c r="G4" s="198"/>
      <c r="H4" s="198"/>
      <c r="I4" s="198"/>
      <c r="J4" s="198"/>
      <c r="K4" s="198"/>
      <c r="L4" s="198" t="s">
        <v>76</v>
      </c>
      <c r="M4" s="198" t="s">
        <v>47</v>
      </c>
    </row>
    <row r="5" spans="1:34" ht="56.25" x14ac:dyDescent="0.2">
      <c r="A5" s="254"/>
      <c r="B5" s="254"/>
      <c r="C5" s="254"/>
      <c r="D5" s="255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8"/>
      <c r="M5" s="198"/>
    </row>
    <row r="6" spans="1:34" x14ac:dyDescent="0.2">
      <c r="A6" s="198">
        <v>1</v>
      </c>
      <c r="B6" s="198"/>
      <c r="C6" s="19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3" t="s">
        <v>286</v>
      </c>
      <c r="B7" s="253"/>
      <c r="C7" s="253"/>
      <c r="D7" s="11">
        <v>1</v>
      </c>
      <c r="E7" s="73">
        <v>589325800</v>
      </c>
      <c r="F7" s="73">
        <v>681482525</v>
      </c>
      <c r="G7" s="73">
        <v>334225530</v>
      </c>
      <c r="H7" s="73">
        <v>400450237</v>
      </c>
      <c r="I7" s="73">
        <v>413454289</v>
      </c>
      <c r="J7" s="73">
        <v>150942944</v>
      </c>
      <c r="K7" s="74">
        <f>SUM(E7:J7)</f>
        <v>2569881325</v>
      </c>
      <c r="L7" s="73">
        <v>0</v>
      </c>
      <c r="M7" s="74">
        <f>K7+L7</f>
        <v>2569881325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0" t="s">
        <v>294</v>
      </c>
      <c r="B8" s="250"/>
      <c r="C8" s="250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0" t="s">
        <v>295</v>
      </c>
      <c r="B9" s="250"/>
      <c r="C9" s="250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1" t="s">
        <v>287</v>
      </c>
      <c r="B10" s="251"/>
      <c r="C10" s="251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334225530</v>
      </c>
      <c r="H10" s="74">
        <f t="shared" si="2"/>
        <v>400450237</v>
      </c>
      <c r="I10" s="74">
        <f t="shared" si="2"/>
        <v>413454289</v>
      </c>
      <c r="J10" s="74">
        <f t="shared" si="2"/>
        <v>150942944</v>
      </c>
      <c r="K10" s="74">
        <f t="shared" si="0"/>
        <v>2569881325</v>
      </c>
      <c r="L10" s="74">
        <f t="shared" si="2"/>
        <v>0</v>
      </c>
      <c r="M10" s="74">
        <f t="shared" si="1"/>
        <v>2569881325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1" t="s">
        <v>291</v>
      </c>
      <c r="B11" s="251"/>
      <c r="C11" s="251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-61064833</v>
      </c>
      <c r="H11" s="74">
        <f t="shared" si="3"/>
        <v>0</v>
      </c>
      <c r="I11" s="74">
        <f t="shared" si="3"/>
        <v>0</v>
      </c>
      <c r="J11" s="74">
        <f t="shared" si="3"/>
        <v>270417757</v>
      </c>
      <c r="K11" s="74">
        <f t="shared" si="0"/>
        <v>209352924</v>
      </c>
      <c r="L11" s="74">
        <f t="shared" si="3"/>
        <v>0</v>
      </c>
      <c r="M11" s="74">
        <f t="shared" si="1"/>
        <v>209352924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0" t="s">
        <v>296</v>
      </c>
      <c r="B12" s="250"/>
      <c r="C12" s="250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270417757</v>
      </c>
      <c r="K12" s="74">
        <f t="shared" si="0"/>
        <v>270417757</v>
      </c>
      <c r="L12" s="73">
        <v>0</v>
      </c>
      <c r="M12" s="74">
        <f t="shared" si="1"/>
        <v>270417757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2" t="s">
        <v>292</v>
      </c>
      <c r="B13" s="252"/>
      <c r="C13" s="25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-61064833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-61064833</v>
      </c>
      <c r="L13" s="74">
        <f t="shared" si="4"/>
        <v>0</v>
      </c>
      <c r="M13" s="74">
        <f t="shared" si="1"/>
        <v>-61064833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0" t="s">
        <v>297</v>
      </c>
      <c r="B14" s="250"/>
      <c r="C14" s="250"/>
      <c r="D14" s="11">
        <v>8</v>
      </c>
      <c r="E14" s="73">
        <v>0</v>
      </c>
      <c r="F14" s="73">
        <v>0</v>
      </c>
      <c r="G14" s="73">
        <v>-2134543</v>
      </c>
      <c r="H14" s="73">
        <v>0</v>
      </c>
      <c r="I14" s="73">
        <v>0</v>
      </c>
      <c r="J14" s="73">
        <v>0</v>
      </c>
      <c r="K14" s="74">
        <f>SUM(E14:J14)</f>
        <v>-2134543</v>
      </c>
      <c r="L14" s="73">
        <v>0</v>
      </c>
      <c r="M14" s="74">
        <f>K14+L14</f>
        <v>-2134543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0" t="s">
        <v>298</v>
      </c>
      <c r="B15" s="250"/>
      <c r="C15" s="250"/>
      <c r="D15" s="11">
        <v>9</v>
      </c>
      <c r="E15" s="73">
        <v>0</v>
      </c>
      <c r="F15" s="73">
        <v>0</v>
      </c>
      <c r="G15" s="73">
        <v>-24818074</v>
      </c>
      <c r="H15" s="73">
        <v>0</v>
      </c>
      <c r="I15" s="73">
        <v>0</v>
      </c>
      <c r="J15" s="73">
        <v>0</v>
      </c>
      <c r="K15" s="74">
        <f t="shared" si="0"/>
        <v>-24818074</v>
      </c>
      <c r="L15" s="73">
        <v>0</v>
      </c>
      <c r="M15" s="74">
        <f t="shared" si="1"/>
        <v>-24818074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0" t="s">
        <v>299</v>
      </c>
      <c r="B16" s="250"/>
      <c r="C16" s="250"/>
      <c r="D16" s="11">
        <v>10</v>
      </c>
      <c r="E16" s="73">
        <v>0</v>
      </c>
      <c r="F16" s="73">
        <v>0</v>
      </c>
      <c r="G16" s="73">
        <v>-34110939</v>
      </c>
      <c r="H16" s="73">
        <v>0</v>
      </c>
      <c r="I16" s="73">
        <v>0</v>
      </c>
      <c r="J16" s="73">
        <v>0</v>
      </c>
      <c r="K16" s="74">
        <f t="shared" si="0"/>
        <v>-34110939</v>
      </c>
      <c r="L16" s="73">
        <v>0</v>
      </c>
      <c r="M16" s="74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0" t="s">
        <v>300</v>
      </c>
      <c r="B17" s="250"/>
      <c r="C17" s="250"/>
      <c r="D17" s="11">
        <v>11</v>
      </c>
      <c r="E17" s="73">
        <v>0</v>
      </c>
      <c r="F17" s="73">
        <v>0</v>
      </c>
      <c r="G17" s="73">
        <v>-1277</v>
      </c>
      <c r="H17" s="73">
        <v>0</v>
      </c>
      <c r="I17" s="73">
        <v>0</v>
      </c>
      <c r="J17" s="73">
        <v>0</v>
      </c>
      <c r="K17" s="74">
        <f t="shared" si="0"/>
        <v>-1277</v>
      </c>
      <c r="L17" s="123">
        <v>0</v>
      </c>
      <c r="M17" s="74">
        <f t="shared" si="1"/>
        <v>-1277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1" t="s">
        <v>301</v>
      </c>
      <c r="B18" s="251"/>
      <c r="C18" s="251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268217</v>
      </c>
      <c r="H18" s="74">
        <f t="shared" si="5"/>
        <v>1588338</v>
      </c>
      <c r="I18" s="74">
        <f t="shared" si="5"/>
        <v>181076373</v>
      </c>
      <c r="J18" s="74">
        <f t="shared" si="5"/>
        <v>-150942944</v>
      </c>
      <c r="K18" s="74">
        <f t="shared" si="0"/>
        <v>31989984</v>
      </c>
      <c r="L18" s="74">
        <f t="shared" si="5"/>
        <v>0</v>
      </c>
      <c r="M18" s="74">
        <f t="shared" si="1"/>
        <v>31989984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0" t="s">
        <v>302</v>
      </c>
      <c r="B19" s="250"/>
      <c r="C19" s="250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0" t="s">
        <v>303</v>
      </c>
      <c r="B20" s="250"/>
      <c r="C20" s="250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0" t="s">
        <v>304</v>
      </c>
      <c r="B21" s="250"/>
      <c r="C21" s="250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-980000</v>
      </c>
      <c r="K21" s="74">
        <f t="shared" si="0"/>
        <v>-980000</v>
      </c>
      <c r="L21" s="73">
        <v>0</v>
      </c>
      <c r="M21" s="74">
        <f t="shared" si="1"/>
        <v>-980000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0" t="s">
        <v>305</v>
      </c>
      <c r="B22" s="250"/>
      <c r="C22" s="250"/>
      <c r="D22" s="11">
        <v>16</v>
      </c>
      <c r="E22" s="73">
        <v>0</v>
      </c>
      <c r="F22" s="73">
        <v>0</v>
      </c>
      <c r="G22" s="73">
        <v>268217</v>
      </c>
      <c r="H22" s="73">
        <v>1588338</v>
      </c>
      <c r="I22" s="73">
        <v>181076373</v>
      </c>
      <c r="J22" s="73">
        <v>-149962944</v>
      </c>
      <c r="K22" s="74">
        <f t="shared" si="0"/>
        <v>32969984</v>
      </c>
      <c r="L22" s="73">
        <v>0</v>
      </c>
      <c r="M22" s="74">
        <f t="shared" si="1"/>
        <v>32969984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1" t="s">
        <v>288</v>
      </c>
      <c r="B23" s="251"/>
      <c r="C23" s="251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273428914</v>
      </c>
      <c r="H23" s="74">
        <f t="shared" si="6"/>
        <v>402038575</v>
      </c>
      <c r="I23" s="74">
        <f t="shared" si="6"/>
        <v>594530662</v>
      </c>
      <c r="J23" s="74">
        <f t="shared" si="6"/>
        <v>270417757</v>
      </c>
      <c r="K23" s="74">
        <f t="shared" si="0"/>
        <v>2811224233</v>
      </c>
      <c r="L23" s="74">
        <f t="shared" ref="L23" si="7">L18+L11+L10</f>
        <v>0</v>
      </c>
      <c r="M23" s="74">
        <f t="shared" si="1"/>
        <v>2811224233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3" t="s">
        <v>289</v>
      </c>
      <c r="B24" s="253"/>
      <c r="C24" s="253"/>
      <c r="D24" s="11">
        <v>18</v>
      </c>
      <c r="E24" s="73">
        <v>589325800</v>
      </c>
      <c r="F24" s="73">
        <v>681482525</v>
      </c>
      <c r="G24" s="73">
        <v>273428914</v>
      </c>
      <c r="H24" s="73">
        <v>402038575</v>
      </c>
      <c r="I24" s="73">
        <v>594530662</v>
      </c>
      <c r="J24" s="73">
        <v>270417757</v>
      </c>
      <c r="K24" s="74">
        <f t="shared" si="0"/>
        <v>2811224233</v>
      </c>
      <c r="L24" s="73">
        <v>0</v>
      </c>
      <c r="M24" s="74">
        <f t="shared" si="1"/>
        <v>2811224233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0" t="s">
        <v>306</v>
      </c>
      <c r="B25" s="250"/>
      <c r="C25" s="250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0" t="s">
        <v>295</v>
      </c>
      <c r="B26" s="250"/>
      <c r="C26" s="250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1" t="s">
        <v>290</v>
      </c>
      <c r="B27" s="251"/>
      <c r="C27" s="251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273428914</v>
      </c>
      <c r="H27" s="74">
        <f t="shared" si="8"/>
        <v>402038575</v>
      </c>
      <c r="I27" s="74">
        <f t="shared" si="8"/>
        <v>594530662</v>
      </c>
      <c r="J27" s="74">
        <f t="shared" si="8"/>
        <v>270417757</v>
      </c>
      <c r="K27" s="74">
        <f t="shared" si="0"/>
        <v>2811224233</v>
      </c>
      <c r="L27" s="74">
        <f t="shared" si="8"/>
        <v>0</v>
      </c>
      <c r="M27" s="74">
        <f t="shared" si="1"/>
        <v>2811224233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1" t="s">
        <v>307</v>
      </c>
      <c r="B28" s="251"/>
      <c r="C28" s="251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153939107</v>
      </c>
      <c r="H28" s="74">
        <f t="shared" si="9"/>
        <v>0</v>
      </c>
      <c r="I28" s="74">
        <f t="shared" si="9"/>
        <v>0</v>
      </c>
      <c r="J28" s="74">
        <f t="shared" si="9"/>
        <v>174655386</v>
      </c>
      <c r="K28" s="74">
        <f t="shared" si="0"/>
        <v>328594493</v>
      </c>
      <c r="L28" s="74">
        <f t="shared" si="9"/>
        <v>0</v>
      </c>
      <c r="M28" s="74">
        <f t="shared" si="1"/>
        <v>328594493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0" t="s">
        <v>296</v>
      </c>
      <c r="B29" s="250"/>
      <c r="C29" s="250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174655386</v>
      </c>
      <c r="K29" s="74">
        <f t="shared" si="0"/>
        <v>174655386</v>
      </c>
      <c r="L29" s="73">
        <v>0</v>
      </c>
      <c r="M29" s="74">
        <f t="shared" si="1"/>
        <v>174655386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2" t="s">
        <v>308</v>
      </c>
      <c r="B30" s="252"/>
      <c r="C30" s="252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153939107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153939107</v>
      </c>
      <c r="L30" s="74">
        <f t="shared" si="10"/>
        <v>0</v>
      </c>
      <c r="M30" s="74">
        <f t="shared" si="1"/>
        <v>153939107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0" t="s">
        <v>297</v>
      </c>
      <c r="B31" s="250"/>
      <c r="C31" s="250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0" t="s">
        <v>298</v>
      </c>
      <c r="B32" s="250"/>
      <c r="C32" s="250"/>
      <c r="D32" s="11">
        <v>26</v>
      </c>
      <c r="E32" s="73">
        <v>0</v>
      </c>
      <c r="F32" s="73">
        <v>0</v>
      </c>
      <c r="G32" s="73">
        <v>172851254</v>
      </c>
      <c r="H32" s="73">
        <v>0</v>
      </c>
      <c r="I32" s="73">
        <v>0</v>
      </c>
      <c r="J32" s="73">
        <v>0</v>
      </c>
      <c r="K32" s="74">
        <f t="shared" si="0"/>
        <v>172851254</v>
      </c>
      <c r="L32" s="73">
        <v>0</v>
      </c>
      <c r="M32" s="74">
        <f t="shared" si="1"/>
        <v>172851254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0" t="s">
        <v>299</v>
      </c>
      <c r="B33" s="250"/>
      <c r="C33" s="250"/>
      <c r="D33" s="11">
        <v>27</v>
      </c>
      <c r="E33" s="73">
        <v>0</v>
      </c>
      <c r="F33" s="73">
        <v>0</v>
      </c>
      <c r="G33" s="73">
        <v>-18926154</v>
      </c>
      <c r="H33" s="73">
        <v>0</v>
      </c>
      <c r="I33" s="73">
        <v>0</v>
      </c>
      <c r="J33" s="73">
        <v>0</v>
      </c>
      <c r="K33" s="74">
        <f t="shared" si="0"/>
        <v>-18926154</v>
      </c>
      <c r="L33" s="73">
        <v>0</v>
      </c>
      <c r="M33" s="74">
        <f t="shared" si="1"/>
        <v>-18926154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0" t="s">
        <v>309</v>
      </c>
      <c r="B34" s="250"/>
      <c r="C34" s="250"/>
      <c r="D34" s="11">
        <v>28</v>
      </c>
      <c r="E34" s="73">
        <v>0</v>
      </c>
      <c r="F34" s="73">
        <v>0</v>
      </c>
      <c r="G34" s="73">
        <v>14007</v>
      </c>
      <c r="H34" s="73">
        <v>0</v>
      </c>
      <c r="I34" s="73">
        <v>0</v>
      </c>
      <c r="J34" s="73">
        <v>0</v>
      </c>
      <c r="K34" s="74">
        <f t="shared" si="0"/>
        <v>14007</v>
      </c>
      <c r="L34" s="73">
        <v>0</v>
      </c>
      <c r="M34" s="74">
        <f t="shared" si="1"/>
        <v>14007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1" t="s">
        <v>310</v>
      </c>
      <c r="B35" s="251"/>
      <c r="C35" s="251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-334823</v>
      </c>
      <c r="H35" s="74">
        <f t="shared" si="11"/>
        <v>0</v>
      </c>
      <c r="I35" s="74">
        <f t="shared" si="11"/>
        <v>270826078</v>
      </c>
      <c r="J35" s="74">
        <f t="shared" si="11"/>
        <v>-270417757</v>
      </c>
      <c r="K35" s="74">
        <f t="shared" si="0"/>
        <v>73498</v>
      </c>
      <c r="L35" s="74">
        <f t="shared" si="11"/>
        <v>0</v>
      </c>
      <c r="M35" s="74">
        <f t="shared" si="1"/>
        <v>73498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0" t="s">
        <v>302</v>
      </c>
      <c r="B36" s="250"/>
      <c r="C36" s="250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0" t="s">
        <v>303</v>
      </c>
      <c r="B37" s="250"/>
      <c r="C37" s="250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0" t="s">
        <v>311</v>
      </c>
      <c r="B38" s="250"/>
      <c r="C38" s="250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0" t="s">
        <v>312</v>
      </c>
      <c r="B39" s="250"/>
      <c r="C39" s="250"/>
      <c r="D39" s="11">
        <v>33</v>
      </c>
      <c r="E39" s="73">
        <v>0</v>
      </c>
      <c r="F39" s="73">
        <v>0</v>
      </c>
      <c r="G39" s="73">
        <v>-334823</v>
      </c>
      <c r="H39" s="73">
        <v>0</v>
      </c>
      <c r="I39" s="73">
        <v>270826078</v>
      </c>
      <c r="J39" s="73">
        <v>-270417757</v>
      </c>
      <c r="K39" s="74">
        <f t="shared" si="0"/>
        <v>73498</v>
      </c>
      <c r="L39" s="73">
        <v>0</v>
      </c>
      <c r="M39" s="74">
        <f t="shared" si="1"/>
        <v>73498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1" t="s">
        <v>313</v>
      </c>
      <c r="B40" s="251"/>
      <c r="C40" s="251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427033198</v>
      </c>
      <c r="H40" s="74">
        <f t="shared" si="12"/>
        <v>402038575</v>
      </c>
      <c r="I40" s="74">
        <f t="shared" si="12"/>
        <v>865356740</v>
      </c>
      <c r="J40" s="74">
        <f t="shared" si="12"/>
        <v>174655386</v>
      </c>
      <c r="K40" s="74">
        <f t="shared" si="0"/>
        <v>3139892224</v>
      </c>
      <c r="L40" s="74">
        <f t="shared" ref="L40" si="13">L35+L28+L27</f>
        <v>0</v>
      </c>
      <c r="M40" s="74">
        <f t="shared" si="1"/>
        <v>3139892224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P15" sqref="P15"/>
    </sheetView>
  </sheetViews>
  <sheetFormatPr defaultRowHeight="12.75" x14ac:dyDescent="0.2"/>
  <sheetData>
    <row r="1" spans="1:9" x14ac:dyDescent="0.2">
      <c r="A1" s="262" t="s">
        <v>389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63"/>
      <c r="B2" s="263"/>
      <c r="C2" s="263"/>
      <c r="D2" s="263"/>
      <c r="E2" s="263"/>
      <c r="F2" s="263"/>
      <c r="G2" s="263"/>
      <c r="H2" s="263"/>
      <c r="I2" s="263"/>
    </row>
    <row r="3" spans="1:9" x14ac:dyDescent="0.2">
      <c r="A3" s="263"/>
      <c r="B3" s="263"/>
      <c r="C3" s="263"/>
      <c r="D3" s="263"/>
      <c r="E3" s="263"/>
      <c r="F3" s="263"/>
      <c r="G3" s="263"/>
      <c r="H3" s="263"/>
      <c r="I3" s="263"/>
    </row>
    <row r="4" spans="1:9" x14ac:dyDescent="0.2">
      <c r="A4" s="263"/>
      <c r="B4" s="263"/>
      <c r="C4" s="263"/>
      <c r="D4" s="263"/>
      <c r="E4" s="263"/>
      <c r="F4" s="263"/>
      <c r="G4" s="263"/>
      <c r="H4" s="263"/>
      <c r="I4" s="263"/>
    </row>
    <row r="5" spans="1:9" x14ac:dyDescent="0.2">
      <c r="A5" s="263"/>
      <c r="B5" s="263"/>
      <c r="C5" s="263"/>
      <c r="D5" s="263"/>
      <c r="E5" s="263"/>
      <c r="F5" s="263"/>
      <c r="G5" s="263"/>
      <c r="H5" s="263"/>
      <c r="I5" s="263"/>
    </row>
    <row r="6" spans="1:9" x14ac:dyDescent="0.2">
      <c r="A6" s="263"/>
      <c r="B6" s="263"/>
      <c r="C6" s="263"/>
      <c r="D6" s="263"/>
      <c r="E6" s="263"/>
      <c r="F6" s="263"/>
      <c r="G6" s="263"/>
      <c r="H6" s="263"/>
      <c r="I6" s="263"/>
    </row>
    <row r="7" spans="1:9" x14ac:dyDescent="0.2">
      <c r="A7" s="263"/>
      <c r="B7" s="263"/>
      <c r="C7" s="263"/>
      <c r="D7" s="263"/>
      <c r="E7" s="263"/>
      <c r="F7" s="263"/>
      <c r="G7" s="263"/>
      <c r="H7" s="263"/>
      <c r="I7" s="263"/>
    </row>
    <row r="8" spans="1:9" x14ac:dyDescent="0.2">
      <c r="A8" s="263"/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3"/>
      <c r="B9" s="263"/>
      <c r="C9" s="263"/>
      <c r="D9" s="263"/>
      <c r="E9" s="263"/>
      <c r="F9" s="263"/>
      <c r="G9" s="263"/>
      <c r="H9" s="263"/>
      <c r="I9" s="263"/>
    </row>
    <row r="10" spans="1:9" x14ac:dyDescent="0.2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x14ac:dyDescent="0.2">
      <c r="A11" s="263"/>
      <c r="B11" s="263"/>
      <c r="C11" s="263"/>
      <c r="D11" s="263"/>
      <c r="E11" s="263"/>
      <c r="F11" s="263"/>
      <c r="G11" s="263"/>
      <c r="H11" s="263"/>
      <c r="I11" s="263"/>
    </row>
    <row r="12" spans="1:9" x14ac:dyDescent="0.2">
      <c r="A12" s="263"/>
      <c r="B12" s="263"/>
      <c r="C12" s="263"/>
      <c r="D12" s="263"/>
      <c r="E12" s="263"/>
      <c r="F12" s="263"/>
      <c r="G12" s="263"/>
      <c r="H12" s="263"/>
      <c r="I12" s="263"/>
    </row>
    <row r="13" spans="1:9" x14ac:dyDescent="0.2">
      <c r="A13" s="263"/>
      <c r="B13" s="263"/>
      <c r="C13" s="263"/>
      <c r="D13" s="263"/>
      <c r="E13" s="263"/>
      <c r="F13" s="263"/>
      <c r="G13" s="263"/>
      <c r="H13" s="263"/>
      <c r="I13" s="263"/>
    </row>
    <row r="14" spans="1:9" x14ac:dyDescent="0.2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9" x14ac:dyDescent="0.2">
      <c r="A15" s="263"/>
      <c r="B15" s="263"/>
      <c r="C15" s="263"/>
      <c r="D15" s="263"/>
      <c r="E15" s="263"/>
      <c r="F15" s="263"/>
      <c r="G15" s="263"/>
      <c r="H15" s="263"/>
      <c r="I15" s="263"/>
    </row>
    <row r="16" spans="1:9" x14ac:dyDescent="0.2">
      <c r="A16" s="263"/>
      <c r="B16" s="263"/>
      <c r="C16" s="263"/>
      <c r="D16" s="263"/>
      <c r="E16" s="263"/>
      <c r="F16" s="263"/>
      <c r="G16" s="263"/>
      <c r="H16" s="263"/>
      <c r="I16" s="263"/>
    </row>
    <row r="17" spans="1:9" x14ac:dyDescent="0.2">
      <c r="A17" s="263"/>
      <c r="B17" s="263"/>
      <c r="C17" s="263"/>
      <c r="D17" s="263"/>
      <c r="E17" s="263"/>
      <c r="F17" s="263"/>
      <c r="G17" s="263"/>
      <c r="H17" s="263"/>
      <c r="I17" s="263"/>
    </row>
    <row r="18" spans="1:9" x14ac:dyDescent="0.2">
      <c r="A18" s="263"/>
      <c r="B18" s="263"/>
      <c r="C18" s="263"/>
      <c r="D18" s="263"/>
      <c r="E18" s="263"/>
      <c r="F18" s="263"/>
      <c r="G18" s="263"/>
      <c r="H18" s="263"/>
      <c r="I18" s="263"/>
    </row>
    <row r="19" spans="1:9" x14ac:dyDescent="0.2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x14ac:dyDescent="0.2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x14ac:dyDescent="0.2">
      <c r="A21" s="263"/>
      <c r="B21" s="263"/>
      <c r="C21" s="263"/>
      <c r="D21" s="263"/>
      <c r="E21" s="263"/>
      <c r="F21" s="263"/>
      <c r="G21" s="263"/>
      <c r="H21" s="263"/>
      <c r="I21" s="263"/>
    </row>
    <row r="22" spans="1:9" x14ac:dyDescent="0.2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9" x14ac:dyDescent="0.2">
      <c r="A23" s="263"/>
      <c r="B23" s="263"/>
      <c r="C23" s="263"/>
      <c r="D23" s="263"/>
      <c r="E23" s="263"/>
      <c r="F23" s="263"/>
      <c r="G23" s="263"/>
      <c r="H23" s="263"/>
      <c r="I23" s="263"/>
    </row>
    <row r="24" spans="1:9" x14ac:dyDescent="0.2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 x14ac:dyDescent="0.2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x14ac:dyDescent="0.2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x14ac:dyDescent="0.2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 x14ac:dyDescent="0.2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 x14ac:dyDescent="0.2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 x14ac:dyDescent="0.2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 x14ac:dyDescent="0.2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 x14ac:dyDescent="0.2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 x14ac:dyDescent="0.2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 x14ac:dyDescent="0.2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 x14ac:dyDescent="0.2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 x14ac:dyDescent="0.2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 x14ac:dyDescent="0.2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 x14ac:dyDescent="0.2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 x14ac:dyDescent="0.2">
      <c r="A40" s="263"/>
      <c r="B40" s="263"/>
      <c r="C40" s="263"/>
      <c r="D40" s="263"/>
      <c r="E40" s="263"/>
      <c r="F40" s="263"/>
      <c r="G40" s="263"/>
      <c r="H40" s="263"/>
      <c r="I40" s="263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22baa3bd-a2fa-4ea9-9ebb-3a9c6a55952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d8745bc5-821e-4205-946a-621c2da728c8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2019-07-23T09:40:05Z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