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610" tabRatio="717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PODACI'!$A$1:$J$76</definedName>
    <definedName name="_xlnm.Print_Area" localSheetId="3">'RDG-kumulativno'!$A$1:$L$100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PODACI'!$A$1:$J$76</definedName>
    <definedName name="Z_923D3CDB_ED8D_4608_BB71_F0E0E7C81B85_.wvu.Cols" localSheetId="4" hidden="1">'NT'!$G:$H</definedName>
    <definedName name="Z_923D3CDB_ED8D_4608_BB71_F0E0E7C81B85_.wvu.PrintArea" localSheetId="6" hidden="1">'BILJEŠKE '!$A$1:$J$38</definedName>
    <definedName name="Z_923D3CDB_ED8D_4608_BB71_F0E0E7C81B85_.wvu.PrintArea" localSheetId="0" hidden="1">'OPCI PODACI'!$A$1:$J$76</definedName>
  </definedNames>
  <calcPr fullCalcOnLoad="1"/>
</workbook>
</file>

<file path=xl/sharedStrings.xml><?xml version="1.0" encoding="utf-8"?>
<sst xmlns="http://schemas.openxmlformats.org/spreadsheetml/2006/main" count="583" uniqueCount="434">
  <si>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</si>
  <si>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</si>
  <si>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</si>
  <si>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</si>
  <si>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</si>
  <si>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</si>
  <si>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</si>
  <si>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</si>
  <si>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</si>
  <si>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</si>
  <si>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</si>
  <si>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</si>
  <si>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</si>
  <si>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</si>
  <si>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</si>
  <si>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</si>
  <si>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</si>
  <si>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</si>
  <si>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</si>
  <si>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</si>
  <si>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</si>
  <si>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</si>
  <si>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</si>
  <si>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</si>
  <si>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</si>
  <si>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</si>
  <si>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</si>
  <si>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</si>
  <si>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</si>
  <si>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</si>
  <si>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</si>
  <si>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</si>
  <si>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</si>
  <si>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</si>
  <si>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</si>
  <si>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</si>
  <si>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</si>
  <si>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</si>
  <si>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</si>
  <si>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</si>
  <si>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</si>
  <si>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</si>
  <si>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</si>
  <si>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</si>
  <si>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</si>
  <si>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</si>
  <si>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</si>
  <si>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</si>
  <si>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</si>
  <si>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</si>
  <si>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</si>
  <si>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</si>
  <si>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</si>
  <si>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</si>
  <si>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</si>
  <si>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</si>
  <si>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</si>
  <si>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</si>
  <si>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</si>
  <si>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</si>
  <si>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</si>
  <si>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</si>
  <si>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</si>
  <si>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</si>
  <si>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</si>
  <si>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</si>
  <si>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</si>
  <si>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</si>
  <si>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</si>
  <si>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</si>
  <si>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</si>
  <si>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</si>
  <si>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</si>
  <si>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</si>
  <si>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</si>
  <si>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</si>
  <si>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</si>
  <si>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</si>
  <si>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</si>
  <si>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</si>
  <si>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</si>
  <si>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</si>
  <si>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</si>
  <si>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</si>
  <si>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</si>
  <si>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</si>
  <si>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</si>
  <si>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</si>
  <si>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</si>
  <si>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</si>
  <si>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</si>
  <si>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</si>
  <si>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</si>
  <si>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</si>
  <si>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</si>
  <si>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</si>
  <si>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</si>
  <si>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</si>
  <si>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</si>
  <si>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</si>
  <si>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</si>
  <si>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</si>
  <si>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</si>
  <si>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</si>
  <si>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</si>
  <si>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</si>
  <si>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</si>
  <si>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</si>
  <si>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</si>
  <si>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</si>
  <si>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</si>
  <si>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</si>
  <si>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</si>
  <si>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</si>
  <si>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</si>
  <si>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</si>
  <si>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</si>
  <si>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</si>
  <si>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</si>
  <si>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</si>
  <si>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</si>
  <si>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</si>
  <si>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</si>
  <si>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</si>
  <si>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</si>
  <si>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</si>
  <si>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</si>
  <si>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</si>
  <si>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</si>
  <si>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</si>
  <si>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</si>
  <si>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</si>
  <si>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</si>
  <si>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</si>
  <si>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</si>
  <si>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</si>
  <si>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</si>
  <si>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</si>
  <si>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</si>
  <si>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</si>
  <si>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</si>
  <si>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</si>
  <si>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</si>
  <si>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</si>
  <si>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</si>
  <si>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</si>
  <si>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</si>
  <si>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</si>
  <si>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</si>
  <si>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</si>
  <si>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</si>
  <si>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</si>
  <si>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</si>
  <si>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</si>
  <si>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</si>
  <si>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</si>
  <si>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</si>
  <si>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</si>
  <si>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</si>
  <si>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</si>
  <si>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</si>
  <si>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</si>
  <si>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</si>
  <si>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</si>
  <si>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</si>
  <si>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</si>
  <si>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</si>
  <si>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</si>
  <si>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</si>
  <si>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</si>
  <si>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</si>
  <si>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</si>
  <si>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</si>
  <si>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</si>
  <si>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</si>
  <si>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</si>
  <si>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</si>
  <si>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</si>
  <si>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</si>
  <si>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</si>
  <si>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</si>
  <si>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</si>
  <si>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</si>
  <si>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</si>
  <si>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</si>
  <si>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</si>
  <si>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</si>
  <si>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</si>
  <si>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</si>
  <si>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</si>
  <si>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</si>
  <si>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</si>
  <si>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</si>
  <si>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</si>
  <si>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</si>
  <si>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</si>
  <si>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</si>
  <si>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</si>
  <si>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</si>
  <si>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</si>
  <si>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</si>
  <si>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</si>
  <si>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</si>
  <si>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</si>
  <si>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</si>
  <si>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</si>
  <si>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</si>
  <si>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</si>
  <si>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</si>
  <si>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</si>
  <si>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</si>
  <si>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</si>
  <si>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</si>
  <si>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</si>
  <si>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</si>
  <si>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</si>
  <si>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</si>
  <si>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</si>
  <si>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</si>
  <si>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</si>
  <si>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</si>
  <si>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</si>
  <si>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</si>
  <si>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</si>
  <si>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</si>
  <si>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</si>
  <si>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</si>
  <si>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</si>
  <si>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</si>
  <si>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</si>
  <si>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</si>
  <si>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</si>
  <si>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</si>
  <si>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</si>
  <si>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</si>
  <si>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</si>
  <si>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</si>
  <si>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</si>
  <si>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</si>
  <si>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</si>
  <si>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</si>
  <si>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</si>
  <si>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</si>
  <si>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</si>
  <si>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</si>
  <si>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</si>
  <si>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</si>
  <si>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</si>
  <si>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</si>
  <si>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</si>
  <si>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</si>
  <si>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</si>
  <si>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</si>
  <si>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</si>
  <si>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</si>
  <si>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</si>
  <si>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</si>
  <si>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</si>
  <si>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</si>
  <si>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</si>
  <si>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</si>
  <si>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</si>
  <si>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</si>
  <si>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</si>
  <si>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</si>
  <si>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</si>
  <si>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</si>
  <si>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</si>
  <si>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</si>
  <si>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</si>
  <si>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</si>
  <si>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</si>
  <si>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</si>
  <si>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</si>
  <si>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</si>
  <si>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</si>
  <si>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</si>
  <si>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</si>
  <si>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</si>
  <si>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</si>
  <si>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</si>
  <si>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</si>
  <si>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</si>
  <si>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</si>
  <si>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</si>
  <si>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</si>
  <si>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</si>
  <si>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</si>
  <si>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</si>
  <si>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</si>
  <si>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</si>
  <si>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</si>
  <si>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</si>
  <si>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</si>
  <si>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</si>
  <si>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</si>
  <si>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</si>
  <si>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</si>
  <si>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</si>
  <si>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</si>
  <si>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</si>
  <si>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</si>
  <si>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</si>
  <si>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</si>
  <si>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</si>
  <si>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</si>
  <si>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</si>
  <si>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</si>
  <si>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</si>
  <si>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</si>
  <si>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</si>
  <si>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</si>
  <si>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</si>
  <si>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</si>
  <si>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</si>
  <si>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</si>
  <si>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</si>
  <si>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</si>
  <si>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</si>
  <si>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</si>
  <si>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</si>
  <si>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</si>
  <si>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</si>
  <si>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</si>
  <si>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</si>
  <si>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</si>
  <si>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</si>
  <si>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</si>
  <si>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</si>
  <si>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</si>
  <si>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</si>
  <si>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</si>
  <si>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</si>
  <si>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</si>
  <si>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</si>
  <si>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</si>
  <si>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</si>
  <si>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</si>
  <si>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</si>
  <si>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</si>
  <si>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</si>
  <si>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</si>
  <si>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</si>
  <si>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</si>
  <si>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</si>
  <si>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</si>
  <si>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</si>
  <si>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</si>
  <si>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</si>
  <si>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</si>
  <si>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</si>
  <si>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</si>
  <si>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</si>
  <si>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</si>
  <si>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</si>
  <si>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</si>
  <si>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</si>
  <si>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</si>
  <si>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</si>
  <si>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</si>
  <si>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</si>
  <si>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</si>
  <si>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</si>
  <si>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</si>
  <si>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</si>
  <si>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</si>
  <si>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</si>
  <si>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</si>
  <si>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</si>
  <si>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</si>
  <si>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</si>
  <si>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</si>
  <si>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</si>
  <si>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</si>
  <si>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</si>
  <si>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</si>
  <si>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</si>
  <si>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</si>
  <si>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</si>
  <si>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</si>
  <si>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</si>
  <si>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</si>
  <si>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</si>
  <si>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</si>
  <si>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</si>
  <si>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</si>
  <si>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</si>
  <si>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</si>
  <si>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</si>
  <si>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</si>
  <si>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</si>
  <si>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</si>
  <si>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</si>
  <si>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</si>
  <si>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</si>
  <si>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</si>
  <si>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</si>
  <si>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</si>
  <si>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</si>
  <si>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r>
      <t xml:space="preserve">XIX. Ostala sveobuhvatna dobit </t>
    </r>
    <r>
      <rPr>
        <sz val="8"/>
        <rFont val="Arial"/>
        <family val="2"/>
      </rPr>
      <t>(205 do 211 - 212)</t>
    </r>
  </si>
  <si>
    <t>Raspodjeljivo vlasnicima matice</t>
  </si>
  <si>
    <t>1. Financijski izvještaji (bilanca, račun dobiti i gubitka, izvještaj o novčanim tokovima, izvještaj o promjenama</t>
  </si>
  <si>
    <t>RAZNE USLUGE D.O.O. - U LIKVIDACIJI</t>
  </si>
  <si>
    <t xml:space="preserve">MILENIJUM  OSIGURANJE A.D. </t>
  </si>
  <si>
    <t>BEOGRAD</t>
  </si>
  <si>
    <t xml:space="preserve">CROATIA SIGURIMI SH.A. </t>
  </si>
  <si>
    <t>CROATIA OSIGURANJE A.D. - ZA ŽIVOTNA OSIG.</t>
  </si>
  <si>
    <t>SKOPJE</t>
  </si>
  <si>
    <t>CROATIA OSIGURANJE A.D. - ZA NEŽIVOTNA OSIG.</t>
  </si>
  <si>
    <t>CROATIA OSIGURANJE MIROVINSKO DRUŠTVO D.O.O.</t>
  </si>
  <si>
    <t>PRIŠTINA</t>
  </si>
  <si>
    <t>CROATIA - TEHNIČKI PREGLEDI D.O.O.</t>
  </si>
  <si>
    <t>01731742</t>
  </si>
  <si>
    <t>07810318</t>
  </si>
  <si>
    <t>70260436</t>
  </si>
  <si>
    <t>06479570</t>
  </si>
  <si>
    <t>05920922</t>
  </si>
  <si>
    <t>Članovi Uprave</t>
  </si>
  <si>
    <t>PULA</t>
  </si>
  <si>
    <t>BRIONI D.D.</t>
  </si>
  <si>
    <t>03228819</t>
  </si>
  <si>
    <t>Gordana Golub Levanić</t>
  </si>
  <si>
    <t>Sanel Volarić</t>
  </si>
  <si>
    <t>6512</t>
  </si>
  <si>
    <t>01.01.2015.</t>
  </si>
  <si>
    <t>30.06.2015.</t>
  </si>
  <si>
    <t>01/ 6333 108</t>
  </si>
  <si>
    <t>Stanje na dan: 30.06.2015.</t>
  </si>
  <si>
    <t>U razdoblju: 01.04.2015.-30.06.2015.</t>
  </si>
  <si>
    <t>U razdoblju: 01.01.2015.-30.06.2015.</t>
  </si>
  <si>
    <t>U razdoblju: 01.01.-30.06.2015.</t>
  </si>
  <si>
    <t>Za razdoblje: 01.01.-30.06.2015.</t>
  </si>
  <si>
    <t>VOLARIĆ SANEL, KOŠTOMAJ ANDREJ, MIŠETIĆ NIKOLA, KRALJ MARIJAN</t>
  </si>
  <si>
    <t>Nikola Mišetić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</si>
</sst>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  <numFmt numFmtId="196" formatCode="#,###.0"/>
    <numFmt numFmtId="197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167" fontId="6" fillId="33" borderId="13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8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ont="1" applyFill="1" applyBorder="1" applyAlignment="1" applyProtection="1">
      <alignment vertical="top" wrapText="1"/>
      <protection hidden="1"/>
    </xf>
    <xf numFmtId="0" fontId="1" fillId="34" borderId="31" xfId="0" applyFont="1" applyFill="1" applyBorder="1" applyAlignment="1">
      <alignment vertical="center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 applyProtection="1">
      <alignment horizontal="center" vertical="top" wrapText="1"/>
      <protection hidden="1"/>
    </xf>
    <xf numFmtId="0" fontId="0" fillId="34" borderId="31" xfId="0" applyFill="1" applyBorder="1" applyAlignment="1" applyProtection="1">
      <alignment horizontal="center" vertical="top" wrapText="1"/>
      <protection hidden="1"/>
    </xf>
    <xf numFmtId="3" fontId="0" fillId="0" borderId="0" xfId="0" applyNumberFormat="1" applyFont="1" applyFill="1" applyAlignment="1">
      <alignment/>
    </xf>
    <xf numFmtId="0" fontId="0" fillId="34" borderId="31" xfId="0" applyFont="1" applyFill="1" applyBorder="1" applyAlignment="1">
      <alignment horizontal="center" vertical="top" wrapText="1"/>
    </xf>
    <xf numFmtId="0" fontId="0" fillId="34" borderId="31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8" fillId="33" borderId="35" xfId="57" applyFont="1" applyFill="1" applyBorder="1" applyAlignment="1">
      <alignment/>
      <protection/>
    </xf>
    <xf numFmtId="0" fontId="0" fillId="33" borderId="0" xfId="57" applyFont="1" applyFill="1" applyBorder="1" applyAlignment="1">
      <alignment/>
      <protection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36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35" xfId="57" applyFont="1" applyFill="1" applyBorder="1">
      <alignment vertical="top"/>
      <protection/>
    </xf>
    <xf numFmtId="1" fontId="13" fillId="33" borderId="37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3" fillId="33" borderId="37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49" fontId="13" fillId="33" borderId="37" xfId="57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36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38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 horizontal="right" vertical="top" wrapText="1"/>
      <protection hidden="1"/>
    </xf>
    <xf numFmtId="3" fontId="13" fillId="0" borderId="37" xfId="57" applyNumberFormat="1" applyFont="1" applyFill="1" applyBorder="1" applyAlignment="1" applyProtection="1">
      <alignment horizontal="right" vertical="center"/>
      <protection hidden="1" locked="0"/>
    </xf>
    <xf numFmtId="0" fontId="8" fillId="33" borderId="31" xfId="0" applyFont="1" applyFill="1" applyBorder="1" applyAlignment="1" applyProtection="1">
      <alignment horizontal="center" vertical="top" wrapText="1"/>
      <protection hidden="1"/>
    </xf>
    <xf numFmtId="0" fontId="0" fillId="33" borderId="31" xfId="0" applyFont="1" applyFill="1" applyBorder="1" applyAlignment="1" applyProtection="1">
      <alignment horizontal="center" vertical="top" wrapText="1"/>
      <protection hidden="1"/>
    </xf>
    <xf numFmtId="0" fontId="0" fillId="33" borderId="31" xfId="0" applyFont="1" applyFill="1" applyBorder="1" applyAlignment="1" applyProtection="1">
      <alignment vertical="top" wrapText="1"/>
      <protection hidden="1"/>
    </xf>
    <xf numFmtId="0" fontId="1" fillId="33" borderId="31" xfId="0" applyFont="1" applyFill="1" applyBorder="1" applyAlignment="1">
      <alignment vertical="center"/>
    </xf>
    <xf numFmtId="14" fontId="13" fillId="33" borderId="37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ont="1" applyFill="1" applyAlignment="1">
      <alignment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3" fillId="33" borderId="0" xfId="63" applyFont="1" applyFill="1" applyBorder="1" applyAlignment="1" applyProtection="1">
      <alignment horizontal="left"/>
      <protection hidden="1"/>
    </xf>
    <xf numFmtId="0" fontId="21" fillId="33" borderId="0" xfId="63" applyFont="1" applyFill="1" applyBorder="1" applyAlignment="1">
      <alignment/>
      <protection/>
    </xf>
    <xf numFmtId="0" fontId="14" fillId="33" borderId="0" xfId="63" applyFont="1" applyFill="1" applyBorder="1" applyAlignment="1" applyProtection="1">
      <alignment horizontal="left"/>
      <protection hidden="1"/>
    </xf>
    <xf numFmtId="0" fontId="12" fillId="33" borderId="0" xfId="63" applyFill="1" applyBorder="1" applyAlignment="1">
      <alignment/>
      <protection/>
    </xf>
    <xf numFmtId="0" fontId="14" fillId="33" borderId="39" xfId="57" applyFont="1" applyFill="1" applyBorder="1" applyAlignment="1" applyProtection="1">
      <alignment horizontal="center" vertical="top"/>
      <protection hidden="1"/>
    </xf>
    <xf numFmtId="0" fontId="14" fillId="33" borderId="39" xfId="57" applyFont="1" applyFill="1" applyBorder="1" applyAlignment="1">
      <alignment horizontal="center"/>
      <protection/>
    </xf>
    <xf numFmtId="0" fontId="14" fillId="33" borderId="39" xfId="57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40" xfId="57" applyFont="1" applyFill="1" applyBorder="1" applyAlignment="1" applyProtection="1">
      <alignment horizontal="right" wrapText="1"/>
      <protection hidden="1"/>
    </xf>
    <xf numFmtId="49" fontId="4" fillId="33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33" borderId="31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42" xfId="57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40" xfId="57" applyFont="1" applyFill="1" applyBorder="1" applyAlignment="1" applyProtection="1">
      <alignment horizontal="right"/>
      <protection hidden="1"/>
    </xf>
    <xf numFmtId="49" fontId="13" fillId="33" borderId="41" xfId="57" applyNumberFormat="1" applyFont="1" applyFill="1" applyBorder="1" applyAlignment="1" applyProtection="1">
      <alignment horizontal="left" vertical="center"/>
      <protection hidden="1" locked="0"/>
    </xf>
    <xf numFmtId="0" fontId="14" fillId="33" borderId="42" xfId="57" applyFont="1" applyFill="1" applyBorder="1" applyAlignment="1">
      <alignment horizontal="left" vertical="center"/>
      <protection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3" fillId="33" borderId="31" xfId="57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41" xfId="63" applyFont="1" applyFill="1" applyBorder="1" applyAlignment="1" applyProtection="1">
      <alignment horizontal="right" vertical="center"/>
      <protection hidden="1" locked="0"/>
    </xf>
    <xf numFmtId="0" fontId="14" fillId="33" borderId="31" xfId="63" applyFont="1" applyFill="1" applyBorder="1" applyAlignment="1">
      <alignment/>
      <protection/>
    </xf>
    <xf numFmtId="0" fontId="14" fillId="33" borderId="42" xfId="63" applyFont="1" applyFill="1" applyBorder="1" applyAlignment="1">
      <alignment/>
      <protection/>
    </xf>
    <xf numFmtId="49" fontId="13" fillId="33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31" xfId="57" applyFont="1" applyFill="1" applyBorder="1" applyAlignment="1">
      <alignment/>
      <protection/>
    </xf>
    <xf numFmtId="0" fontId="14" fillId="33" borderId="36" xfId="57" applyFont="1" applyFill="1" applyBorder="1" applyAlignment="1" applyProtection="1">
      <alignment horizontal="center"/>
      <protection hidden="1"/>
    </xf>
    <xf numFmtId="0" fontId="13" fillId="33" borderId="31" xfId="63" applyFont="1" applyFill="1" applyBorder="1" applyAlignment="1" applyProtection="1">
      <alignment horizontal="right" vertical="center"/>
      <protection hidden="1" locked="0"/>
    </xf>
    <xf numFmtId="0" fontId="13" fillId="33" borderId="42" xfId="63" applyFont="1" applyFill="1" applyBorder="1" applyAlignment="1" applyProtection="1">
      <alignment horizontal="right" vertical="center"/>
      <protection hidden="1" locked="0"/>
    </xf>
    <xf numFmtId="49" fontId="13" fillId="33" borderId="41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31" xfId="63" applyNumberFormat="1" applyFont="1" applyFill="1" applyBorder="1" applyAlignment="1">
      <alignment/>
      <protection/>
    </xf>
    <xf numFmtId="49" fontId="14" fillId="33" borderId="42" xfId="63" applyNumberFormat="1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35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31" xfId="57" applyFont="1" applyFill="1" applyBorder="1" applyAlignment="1">
      <alignment horizontal="left"/>
      <protection/>
    </xf>
    <xf numFmtId="0" fontId="14" fillId="33" borderId="42" xfId="57" applyFont="1" applyFill="1" applyBorder="1" applyAlignment="1">
      <alignment horizontal="left"/>
      <protection/>
    </xf>
    <xf numFmtId="0" fontId="14" fillId="33" borderId="0" xfId="57" applyFont="1" applyFill="1" applyBorder="1" applyAlignment="1" applyProtection="1">
      <alignment horizontal="center" vertical="center"/>
      <protection hidden="1"/>
    </xf>
    <xf numFmtId="0" fontId="14" fillId="33" borderId="0" xfId="57" applyFont="1" applyFill="1" applyBorder="1" applyAlignment="1">
      <alignment horizontal="center" vertical="center"/>
      <protection/>
    </xf>
    <xf numFmtId="0" fontId="14" fillId="33" borderId="0" xfId="57" applyFont="1" applyFill="1" applyBorder="1" applyAlignment="1">
      <alignment horizontal="center"/>
      <protection/>
    </xf>
    <xf numFmtId="0" fontId="14" fillId="33" borderId="0" xfId="57" applyFont="1" applyFill="1" applyBorder="1" applyAlignment="1">
      <alignment vertical="center"/>
      <protection/>
    </xf>
    <xf numFmtId="0" fontId="14" fillId="33" borderId="31" xfId="57" applyFont="1" applyFill="1" applyBorder="1" applyAlignment="1">
      <alignment horizontal="left" vertical="center"/>
      <protection/>
    </xf>
    <xf numFmtId="0" fontId="19" fillId="33" borderId="41" xfId="53" applyFont="1" applyFill="1" applyBorder="1" applyAlignment="1" applyProtection="1">
      <alignment/>
      <protection hidden="1" locked="0"/>
    </xf>
    <xf numFmtId="0" fontId="13" fillId="33" borderId="31" xfId="57" applyFont="1" applyFill="1" applyBorder="1" applyAlignment="1" applyProtection="1">
      <alignment/>
      <protection hidden="1" locked="0"/>
    </xf>
    <xf numFmtId="0" fontId="4" fillId="33" borderId="41" xfId="53" applyFill="1" applyBorder="1" applyAlignment="1" applyProtection="1">
      <alignment/>
      <protection hidden="1" locked="0"/>
    </xf>
    <xf numFmtId="0" fontId="14" fillId="33" borderId="0" xfId="57" applyFont="1" applyFill="1" applyBorder="1" applyAlignment="1" applyProtection="1">
      <alignment horizontal="right" wrapText="1"/>
      <protection hidden="1"/>
    </xf>
    <xf numFmtId="1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8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17" fillId="33" borderId="0" xfId="57" applyFont="1" applyFill="1" applyBorder="1" applyAlignment="1" applyProtection="1">
      <alignment horizontal="right" vertical="center" wrapText="1"/>
      <protection hidden="1"/>
    </xf>
    <xf numFmtId="0" fontId="17" fillId="33" borderId="40" xfId="57" applyFont="1" applyFill="1" applyBorder="1" applyAlignment="1" applyProtection="1">
      <alignment horizontal="right" wrapText="1"/>
      <protection hidden="1"/>
    </xf>
    <xf numFmtId="0" fontId="13" fillId="33" borderId="0" xfId="57" applyFont="1" applyFill="1" applyBorder="1" applyAlignment="1" applyProtection="1">
      <alignment horizontal="left" vertical="center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4" borderId="31" xfId="0" applyFill="1" applyBorder="1" applyAlignment="1" applyProtection="1">
      <alignment horizontal="right" vertical="top" wrapText="1"/>
      <protection hidden="1"/>
    </xf>
    <xf numFmtId="0" fontId="0" fillId="34" borderId="31" xfId="0" applyFill="1" applyBorder="1" applyAlignment="1" applyProtection="1">
      <alignment horizontal="center" vertical="top" wrapText="1"/>
      <protection hidden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0" fontId="6" fillId="33" borderId="46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 vertical="center" wrapText="1"/>
    </xf>
    <xf numFmtId="0" fontId="1" fillId="33" borderId="48" xfId="0" applyFont="1" applyFill="1" applyBorder="1" applyAlignment="1">
      <alignment vertical="center" wrapText="1"/>
    </xf>
    <xf numFmtId="0" fontId="1" fillId="33" borderId="46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1" fillId="33" borderId="44" xfId="0" applyFont="1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wrapText="1"/>
    </xf>
    <xf numFmtId="0" fontId="0" fillId="34" borderId="31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1">
      <selection activeCell="M27" sqref="M27"/>
    </sheetView>
  </sheetViews>
  <sheetFormatPr defaultColWidth="9.140625" defaultRowHeight="12.75"/>
  <cols>
    <col min="1" max="1" width="9.140625" style="17" customWidth="1"/>
    <col min="2" max="2" width="12.00390625" style="17" customWidth="1"/>
    <col min="3" max="3" width="9.140625" style="17" customWidth="1"/>
    <col min="4" max="4" width="16.28125" style="17" customWidth="1"/>
    <col min="5" max="5" width="13.7109375" style="17" customWidth="1"/>
    <col min="6" max="6" width="9.140625" style="17" customWidth="1"/>
    <col min="7" max="7" width="17.7109375" style="17" customWidth="1"/>
    <col min="8" max="8" width="15.140625" style="17" customWidth="1"/>
    <col min="9" max="9" width="23.8515625" style="17" customWidth="1"/>
    <col min="10" max="16384" width="9.140625" style="17" customWidth="1"/>
  </cols>
  <sheetData>
    <row r="1" spans="1:10" ht="12.75">
      <c r="A1" s="93" t="s">
        <v>70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208" t="s">
        <v>297</v>
      </c>
      <c r="B2" s="208"/>
      <c r="C2" s="208"/>
      <c r="D2" s="208"/>
      <c r="E2" s="149" t="s">
        <v>424</v>
      </c>
      <c r="F2" s="123"/>
      <c r="G2" s="95" t="s">
        <v>231</v>
      </c>
      <c r="H2" s="149" t="s">
        <v>425</v>
      </c>
      <c r="I2" s="96"/>
      <c r="J2" s="97"/>
    </row>
    <row r="3" spans="1:10" ht="12.75">
      <c r="A3" s="98"/>
      <c r="B3" s="98"/>
      <c r="C3" s="98"/>
      <c r="D3" s="98"/>
      <c r="E3" s="99"/>
      <c r="F3" s="99"/>
      <c r="G3" s="98"/>
      <c r="H3" s="98"/>
      <c r="I3" s="100"/>
      <c r="J3" s="97"/>
    </row>
    <row r="4" spans="1:10" ht="39.75" customHeight="1">
      <c r="A4" s="151" t="s">
        <v>363</v>
      </c>
      <c r="B4" s="151"/>
      <c r="C4" s="151"/>
      <c r="D4" s="151"/>
      <c r="E4" s="151"/>
      <c r="F4" s="151"/>
      <c r="G4" s="151"/>
      <c r="H4" s="151"/>
      <c r="I4" s="151"/>
      <c r="J4" s="97"/>
    </row>
    <row r="5" spans="1:10" ht="12.75">
      <c r="A5" s="101"/>
      <c r="B5" s="102"/>
      <c r="C5" s="102"/>
      <c r="D5" s="102"/>
      <c r="E5" s="103"/>
      <c r="F5" s="104"/>
      <c r="G5" s="105"/>
      <c r="H5" s="106"/>
      <c r="I5" s="102"/>
      <c r="J5" s="97"/>
    </row>
    <row r="6" spans="1:10" ht="12.75">
      <c r="A6" s="164" t="s">
        <v>150</v>
      </c>
      <c r="B6" s="165"/>
      <c r="C6" s="178" t="s">
        <v>375</v>
      </c>
      <c r="D6" s="179"/>
      <c r="E6" s="108"/>
      <c r="F6" s="108"/>
      <c r="G6" s="108"/>
      <c r="H6" s="108"/>
      <c r="I6" s="108"/>
      <c r="J6" s="97"/>
    </row>
    <row r="7" spans="1:10" ht="12.75">
      <c r="A7" s="109"/>
      <c r="B7" s="109"/>
      <c r="C7" s="101"/>
      <c r="D7" s="101"/>
      <c r="E7" s="108"/>
      <c r="F7" s="108"/>
      <c r="G7" s="108"/>
      <c r="H7" s="108"/>
      <c r="I7" s="108"/>
      <c r="J7" s="97"/>
    </row>
    <row r="8" spans="1:10" ht="12.75" customHeight="1">
      <c r="A8" s="206" t="s">
        <v>71</v>
      </c>
      <c r="B8" s="207"/>
      <c r="C8" s="178" t="s">
        <v>376</v>
      </c>
      <c r="D8" s="179"/>
      <c r="E8" s="108"/>
      <c r="F8" s="108"/>
      <c r="G8" s="108"/>
      <c r="H8" s="108"/>
      <c r="I8" s="101"/>
      <c r="J8" s="97"/>
    </row>
    <row r="9" spans="1:10" ht="12.75">
      <c r="A9" s="110"/>
      <c r="B9" s="110"/>
      <c r="C9" s="111"/>
      <c r="D9" s="101"/>
      <c r="E9" s="101"/>
      <c r="F9" s="101"/>
      <c r="G9" s="101"/>
      <c r="H9" s="101"/>
      <c r="I9" s="101"/>
      <c r="J9" s="97"/>
    </row>
    <row r="10" spans="1:10" ht="12.75" customHeight="1">
      <c r="A10" s="159" t="s">
        <v>1</v>
      </c>
      <c r="B10" s="201"/>
      <c r="C10" s="178" t="s">
        <v>377</v>
      </c>
      <c r="D10" s="179"/>
      <c r="E10" s="101"/>
      <c r="F10" s="101"/>
      <c r="G10" s="101"/>
      <c r="H10" s="101"/>
      <c r="I10" s="101"/>
      <c r="J10" s="97"/>
    </row>
    <row r="11" spans="1:10" ht="12.75">
      <c r="A11" s="201"/>
      <c r="B11" s="201"/>
      <c r="C11" s="101"/>
      <c r="D11" s="101"/>
      <c r="E11" s="101"/>
      <c r="F11" s="101"/>
      <c r="G11" s="101"/>
      <c r="H11" s="101"/>
      <c r="I11" s="101"/>
      <c r="J11" s="97"/>
    </row>
    <row r="12" spans="1:10" ht="12.75">
      <c r="A12" s="164" t="s">
        <v>72</v>
      </c>
      <c r="B12" s="165"/>
      <c r="C12" s="168" t="s">
        <v>378</v>
      </c>
      <c r="D12" s="197"/>
      <c r="E12" s="197"/>
      <c r="F12" s="197"/>
      <c r="G12" s="197"/>
      <c r="H12" s="197"/>
      <c r="I12" s="167"/>
      <c r="J12" s="97"/>
    </row>
    <row r="13" spans="1:10" ht="15.75">
      <c r="A13" s="204"/>
      <c r="B13" s="205"/>
      <c r="C13" s="205"/>
      <c r="D13" s="112"/>
      <c r="E13" s="112"/>
      <c r="F13" s="112"/>
      <c r="G13" s="112"/>
      <c r="H13" s="112"/>
      <c r="I13" s="113"/>
      <c r="J13" s="97"/>
    </row>
    <row r="14" spans="1:10" ht="12.75">
      <c r="A14" s="109"/>
      <c r="B14" s="109"/>
      <c r="C14" s="114"/>
      <c r="D14" s="101"/>
      <c r="E14" s="101"/>
      <c r="F14" s="101"/>
      <c r="G14" s="101"/>
      <c r="H14" s="101"/>
      <c r="I14" s="101"/>
      <c r="J14" s="97"/>
    </row>
    <row r="15" spans="1:10" ht="12.75">
      <c r="A15" s="164" t="s">
        <v>190</v>
      </c>
      <c r="B15" s="165"/>
      <c r="C15" s="202">
        <v>10000</v>
      </c>
      <c r="D15" s="203"/>
      <c r="E15" s="101"/>
      <c r="F15" s="168" t="s">
        <v>379</v>
      </c>
      <c r="G15" s="197"/>
      <c r="H15" s="197"/>
      <c r="I15" s="167"/>
      <c r="J15" s="97"/>
    </row>
    <row r="16" spans="1:10" ht="12.75">
      <c r="A16" s="109"/>
      <c r="B16" s="109"/>
      <c r="C16" s="101"/>
      <c r="D16" s="101"/>
      <c r="E16" s="101"/>
      <c r="F16" s="101"/>
      <c r="G16" s="101"/>
      <c r="H16" s="101"/>
      <c r="I16" s="101"/>
      <c r="J16" s="115"/>
    </row>
    <row r="17" spans="1:10" ht="12.75">
      <c r="A17" s="164" t="s">
        <v>191</v>
      </c>
      <c r="B17" s="165"/>
      <c r="C17" s="168" t="s">
        <v>380</v>
      </c>
      <c r="D17" s="197"/>
      <c r="E17" s="197"/>
      <c r="F17" s="197"/>
      <c r="G17" s="197"/>
      <c r="H17" s="197"/>
      <c r="I17" s="197"/>
      <c r="J17" s="116"/>
    </row>
    <row r="18" spans="1:10" ht="12.75">
      <c r="A18" s="109"/>
      <c r="B18" s="109"/>
      <c r="C18" s="101"/>
      <c r="D18" s="101"/>
      <c r="E18" s="101"/>
      <c r="F18" s="101"/>
      <c r="G18" s="101"/>
      <c r="H18" s="101"/>
      <c r="I18" s="101"/>
      <c r="J18" s="115"/>
    </row>
    <row r="19" spans="1:10" ht="12.75">
      <c r="A19" s="164" t="s">
        <v>192</v>
      </c>
      <c r="B19" s="165"/>
      <c r="C19" s="198"/>
      <c r="D19" s="199"/>
      <c r="E19" s="199"/>
      <c r="F19" s="199"/>
      <c r="G19" s="199"/>
      <c r="H19" s="199"/>
      <c r="I19" s="199"/>
      <c r="J19" s="116"/>
    </row>
    <row r="20" spans="1:10" ht="12.75">
      <c r="A20" s="109"/>
      <c r="B20" s="109"/>
      <c r="C20" s="114"/>
      <c r="D20" s="101"/>
      <c r="E20" s="101"/>
      <c r="F20" s="101"/>
      <c r="G20" s="101"/>
      <c r="H20" s="101"/>
      <c r="I20" s="101"/>
      <c r="J20" s="115"/>
    </row>
    <row r="21" spans="1:10" ht="12.75">
      <c r="A21" s="164" t="s">
        <v>193</v>
      </c>
      <c r="B21" s="165"/>
      <c r="C21" s="200" t="s">
        <v>381</v>
      </c>
      <c r="D21" s="199"/>
      <c r="E21" s="199"/>
      <c r="F21" s="199"/>
      <c r="G21" s="199"/>
      <c r="H21" s="199"/>
      <c r="I21" s="199"/>
      <c r="J21" s="116"/>
    </row>
    <row r="22" spans="1:10" ht="12.75">
      <c r="A22" s="109"/>
      <c r="B22" s="109"/>
      <c r="C22" s="114"/>
      <c r="D22" s="101"/>
      <c r="E22" s="101"/>
      <c r="F22" s="101"/>
      <c r="G22" s="101"/>
      <c r="H22" s="101"/>
      <c r="I22" s="101"/>
      <c r="J22" s="97"/>
    </row>
    <row r="23" spans="1:10" ht="12.75">
      <c r="A23" s="164" t="s">
        <v>73</v>
      </c>
      <c r="B23" s="165"/>
      <c r="C23" s="117">
        <v>133</v>
      </c>
      <c r="D23" s="168" t="s">
        <v>379</v>
      </c>
      <c r="E23" s="191"/>
      <c r="F23" s="192"/>
      <c r="G23" s="189"/>
      <c r="H23" s="190"/>
      <c r="I23" s="118"/>
      <c r="J23" s="97"/>
    </row>
    <row r="24" spans="1:10" ht="12.75">
      <c r="A24" s="109"/>
      <c r="B24" s="109"/>
      <c r="C24" s="101"/>
      <c r="D24" s="101"/>
      <c r="E24" s="101"/>
      <c r="F24" s="101"/>
      <c r="G24" s="101"/>
      <c r="H24" s="101"/>
      <c r="I24" s="101"/>
      <c r="J24" s="97"/>
    </row>
    <row r="25" spans="1:10" ht="12.75">
      <c r="A25" s="164" t="s">
        <v>74</v>
      </c>
      <c r="B25" s="165"/>
      <c r="C25" s="117">
        <v>21</v>
      </c>
      <c r="D25" s="168" t="s">
        <v>382</v>
      </c>
      <c r="E25" s="191"/>
      <c r="F25" s="191"/>
      <c r="G25" s="192"/>
      <c r="H25" s="107" t="s">
        <v>75</v>
      </c>
      <c r="I25" s="144">
        <v>3826</v>
      </c>
      <c r="J25" s="97"/>
    </row>
    <row r="26" spans="1:10" ht="12.75">
      <c r="A26" s="109"/>
      <c r="B26" s="109"/>
      <c r="C26" s="101"/>
      <c r="D26" s="101"/>
      <c r="E26" s="101"/>
      <c r="F26" s="101"/>
      <c r="G26" s="109"/>
      <c r="H26" s="109" t="s">
        <v>364</v>
      </c>
      <c r="I26" s="114"/>
      <c r="J26" s="115"/>
    </row>
    <row r="27" spans="1:10" ht="12.75">
      <c r="A27" s="164" t="s">
        <v>195</v>
      </c>
      <c r="B27" s="165"/>
      <c r="C27" s="119" t="s">
        <v>383</v>
      </c>
      <c r="D27" s="120"/>
      <c r="E27" s="115"/>
      <c r="F27" s="102"/>
      <c r="G27" s="164" t="s">
        <v>194</v>
      </c>
      <c r="H27" s="165"/>
      <c r="I27" s="121" t="s">
        <v>423</v>
      </c>
      <c r="J27" s="97"/>
    </row>
    <row r="28" spans="1:10" ht="12.75">
      <c r="A28" s="109"/>
      <c r="B28" s="109"/>
      <c r="C28" s="101"/>
      <c r="D28" s="102"/>
      <c r="E28" s="102"/>
      <c r="F28" s="102"/>
      <c r="G28" s="102"/>
      <c r="H28" s="101"/>
      <c r="I28" s="122"/>
      <c r="J28" s="97"/>
    </row>
    <row r="29" spans="1:10" ht="12.75">
      <c r="A29" s="193" t="s">
        <v>76</v>
      </c>
      <c r="B29" s="194"/>
      <c r="C29" s="195"/>
      <c r="D29" s="195"/>
      <c r="E29" s="194" t="s">
        <v>77</v>
      </c>
      <c r="F29" s="196"/>
      <c r="G29" s="196"/>
      <c r="H29" s="195" t="s">
        <v>78</v>
      </c>
      <c r="I29" s="195"/>
      <c r="J29" s="97"/>
    </row>
    <row r="30" spans="1:10" ht="12.75">
      <c r="A30" s="115"/>
      <c r="B30" s="115"/>
      <c r="C30" s="115"/>
      <c r="D30" s="101"/>
      <c r="E30" s="101"/>
      <c r="F30" s="101"/>
      <c r="G30" s="101"/>
      <c r="H30" s="123"/>
      <c r="I30" s="122"/>
      <c r="J30" s="115"/>
    </row>
    <row r="31" spans="1:10" ht="12.75">
      <c r="A31" s="173" t="s">
        <v>384</v>
      </c>
      <c r="B31" s="182"/>
      <c r="C31" s="182"/>
      <c r="D31" s="183"/>
      <c r="E31" s="173" t="s">
        <v>379</v>
      </c>
      <c r="F31" s="182"/>
      <c r="G31" s="183"/>
      <c r="H31" s="176" t="s">
        <v>392</v>
      </c>
      <c r="I31" s="177"/>
      <c r="J31" s="97"/>
    </row>
    <row r="32" spans="1:10" ht="12.75">
      <c r="A32" s="109"/>
      <c r="B32" s="109"/>
      <c r="C32" s="114"/>
      <c r="D32" s="187"/>
      <c r="E32" s="187"/>
      <c r="F32" s="187"/>
      <c r="G32" s="188"/>
      <c r="H32" s="101"/>
      <c r="I32" s="125"/>
      <c r="J32" s="97"/>
    </row>
    <row r="33" spans="1:10" ht="12.75">
      <c r="A33" s="173" t="s">
        <v>388</v>
      </c>
      <c r="B33" s="182"/>
      <c r="C33" s="182"/>
      <c r="D33" s="183"/>
      <c r="E33" s="173" t="s">
        <v>379</v>
      </c>
      <c r="F33" s="182"/>
      <c r="G33" s="183"/>
      <c r="H33" s="176" t="s">
        <v>395</v>
      </c>
      <c r="I33" s="177"/>
      <c r="J33" s="97"/>
    </row>
    <row r="34" spans="1:10" ht="12.75">
      <c r="A34" s="109"/>
      <c r="B34" s="109"/>
      <c r="C34" s="114"/>
      <c r="D34" s="124"/>
      <c r="E34" s="124"/>
      <c r="F34" s="124"/>
      <c r="G34" s="108"/>
      <c r="H34" s="101"/>
      <c r="I34" s="126"/>
      <c r="J34" s="97"/>
    </row>
    <row r="35" spans="1:10" ht="12.75">
      <c r="A35" s="173" t="s">
        <v>385</v>
      </c>
      <c r="B35" s="182"/>
      <c r="C35" s="182"/>
      <c r="D35" s="183"/>
      <c r="E35" s="173" t="s">
        <v>386</v>
      </c>
      <c r="F35" s="182"/>
      <c r="G35" s="183"/>
      <c r="H35" s="176" t="s">
        <v>393</v>
      </c>
      <c r="I35" s="177"/>
      <c r="J35" s="97"/>
    </row>
    <row r="36" spans="1:10" ht="12.75">
      <c r="A36" s="109"/>
      <c r="B36" s="109"/>
      <c r="C36" s="114"/>
      <c r="D36" s="124"/>
      <c r="E36" s="124"/>
      <c r="F36" s="124"/>
      <c r="G36" s="108"/>
      <c r="H36" s="101"/>
      <c r="I36" s="126"/>
      <c r="J36" s="97"/>
    </row>
    <row r="37" spans="1:10" ht="12.75">
      <c r="A37" s="173" t="s">
        <v>403</v>
      </c>
      <c r="B37" s="174"/>
      <c r="C37" s="174"/>
      <c r="D37" s="175"/>
      <c r="E37" s="173" t="s">
        <v>404</v>
      </c>
      <c r="F37" s="174"/>
      <c r="G37" s="174"/>
      <c r="H37" s="176" t="s">
        <v>413</v>
      </c>
      <c r="I37" s="177"/>
      <c r="J37" s="97"/>
    </row>
    <row r="38" spans="1:10" ht="12.75">
      <c r="A38" s="127"/>
      <c r="B38" s="127"/>
      <c r="C38" s="171"/>
      <c r="D38" s="172"/>
      <c r="E38" s="101"/>
      <c r="F38" s="171"/>
      <c r="G38" s="172"/>
      <c r="H38" s="101"/>
      <c r="I38" s="101"/>
      <c r="J38" s="115"/>
    </row>
    <row r="39" spans="1:10" ht="12.75">
      <c r="A39" s="173" t="s">
        <v>405</v>
      </c>
      <c r="B39" s="174"/>
      <c r="C39" s="174"/>
      <c r="D39" s="175"/>
      <c r="E39" s="173" t="s">
        <v>410</v>
      </c>
      <c r="F39" s="174"/>
      <c r="G39" s="174"/>
      <c r="H39" s="176" t="s">
        <v>414</v>
      </c>
      <c r="I39" s="177"/>
      <c r="J39" s="97"/>
    </row>
    <row r="40" spans="1:10" ht="12.75">
      <c r="A40" s="127"/>
      <c r="B40" s="127"/>
      <c r="C40" s="128"/>
      <c r="D40" s="129"/>
      <c r="E40" s="101"/>
      <c r="F40" s="128"/>
      <c r="G40" s="129"/>
      <c r="H40" s="101"/>
      <c r="I40" s="101"/>
      <c r="J40" s="115"/>
    </row>
    <row r="41" spans="1:10" ht="12.75">
      <c r="A41" s="173" t="s">
        <v>406</v>
      </c>
      <c r="B41" s="174"/>
      <c r="C41" s="174"/>
      <c r="D41" s="175"/>
      <c r="E41" s="173" t="s">
        <v>407</v>
      </c>
      <c r="F41" s="174"/>
      <c r="G41" s="174"/>
      <c r="H41" s="176" t="s">
        <v>416</v>
      </c>
      <c r="I41" s="177"/>
      <c r="J41" s="97"/>
    </row>
    <row r="42" spans="1:10" ht="12.75">
      <c r="A42" s="130"/>
      <c r="B42" s="131"/>
      <c r="C42" s="131"/>
      <c r="D42" s="131"/>
      <c r="E42" s="130"/>
      <c r="F42" s="131"/>
      <c r="G42" s="131"/>
      <c r="H42" s="132"/>
      <c r="I42" s="132"/>
      <c r="J42" s="97"/>
    </row>
    <row r="43" spans="1:10" ht="12.75">
      <c r="A43" s="173" t="s">
        <v>408</v>
      </c>
      <c r="B43" s="174"/>
      <c r="C43" s="174"/>
      <c r="D43" s="175"/>
      <c r="E43" s="173" t="s">
        <v>407</v>
      </c>
      <c r="F43" s="174"/>
      <c r="G43" s="174" t="s">
        <v>407</v>
      </c>
      <c r="H43" s="176" t="s">
        <v>415</v>
      </c>
      <c r="I43" s="177"/>
      <c r="J43" s="97"/>
    </row>
    <row r="44" spans="1:10" ht="12.75">
      <c r="A44" s="130"/>
      <c r="B44" s="131"/>
      <c r="C44" s="131"/>
      <c r="D44" s="131"/>
      <c r="E44" s="130"/>
      <c r="F44" s="131"/>
      <c r="G44" s="131"/>
      <c r="H44" s="132"/>
      <c r="I44" s="132"/>
      <c r="J44" s="97"/>
    </row>
    <row r="45" spans="1:10" ht="12.75" customHeight="1">
      <c r="A45" s="173" t="s">
        <v>409</v>
      </c>
      <c r="B45" s="174"/>
      <c r="C45" s="174"/>
      <c r="D45" s="175"/>
      <c r="E45" s="173" t="s">
        <v>379</v>
      </c>
      <c r="F45" s="174"/>
      <c r="G45" s="174"/>
      <c r="H45" s="176" t="s">
        <v>412</v>
      </c>
      <c r="I45" s="177"/>
      <c r="J45" s="97"/>
    </row>
    <row r="46" spans="1:10" ht="12.75">
      <c r="A46" s="130"/>
      <c r="B46" s="131"/>
      <c r="C46" s="131"/>
      <c r="D46" s="131"/>
      <c r="E46" s="130"/>
      <c r="F46" s="131"/>
      <c r="G46" s="131"/>
      <c r="H46" s="132"/>
      <c r="I46" s="132"/>
      <c r="J46" s="97"/>
    </row>
    <row r="47" spans="1:10" ht="12.75">
      <c r="A47" s="173" t="s">
        <v>402</v>
      </c>
      <c r="B47" s="174"/>
      <c r="C47" s="174"/>
      <c r="D47" s="175"/>
      <c r="E47" s="173" t="s">
        <v>379</v>
      </c>
      <c r="F47" s="174"/>
      <c r="G47" s="174"/>
      <c r="H47" s="176" t="s">
        <v>397</v>
      </c>
      <c r="I47" s="177"/>
      <c r="J47" s="97"/>
    </row>
    <row r="48" spans="1:10" ht="12.75">
      <c r="A48" s="130"/>
      <c r="B48" s="130"/>
      <c r="C48" s="130"/>
      <c r="D48" s="130"/>
      <c r="E48" s="130"/>
      <c r="F48" s="130"/>
      <c r="G48" s="130"/>
      <c r="H48" s="132"/>
      <c r="I48" s="132"/>
      <c r="J48" s="97"/>
    </row>
    <row r="49" spans="1:10" ht="12.75">
      <c r="A49" s="173" t="s">
        <v>411</v>
      </c>
      <c r="B49" s="182"/>
      <c r="C49" s="182"/>
      <c r="D49" s="183"/>
      <c r="E49" s="173" t="s">
        <v>379</v>
      </c>
      <c r="F49" s="174"/>
      <c r="G49" s="174"/>
      <c r="H49" s="176" t="s">
        <v>396</v>
      </c>
      <c r="I49" s="177"/>
      <c r="J49" s="97"/>
    </row>
    <row r="50" spans="1:10" ht="12.75">
      <c r="A50" s="130"/>
      <c r="B50" s="130"/>
      <c r="C50" s="130"/>
      <c r="D50" s="130"/>
      <c r="E50" s="130"/>
      <c r="F50" s="130"/>
      <c r="G50" s="130"/>
      <c r="H50" s="132"/>
      <c r="I50" s="132"/>
      <c r="J50" s="97"/>
    </row>
    <row r="51" spans="1:10" ht="12.75">
      <c r="A51" s="173" t="s">
        <v>387</v>
      </c>
      <c r="B51" s="182"/>
      <c r="C51" s="182"/>
      <c r="D51" s="183"/>
      <c r="E51" s="173" t="s">
        <v>379</v>
      </c>
      <c r="F51" s="182"/>
      <c r="G51" s="183"/>
      <c r="H51" s="176" t="s">
        <v>394</v>
      </c>
      <c r="I51" s="177"/>
      <c r="J51" s="97"/>
    </row>
    <row r="52" spans="1:10" ht="12.75">
      <c r="A52" s="130"/>
      <c r="B52" s="131"/>
      <c r="C52" s="131"/>
      <c r="D52" s="131"/>
      <c r="E52" s="130"/>
      <c r="F52" s="131"/>
      <c r="G52" s="131"/>
      <c r="H52" s="132"/>
      <c r="I52" s="132"/>
      <c r="J52" s="97"/>
    </row>
    <row r="53" spans="1:10" ht="12.75">
      <c r="A53" s="184" t="s">
        <v>419</v>
      </c>
      <c r="B53" s="185"/>
      <c r="C53" s="185"/>
      <c r="D53" s="186"/>
      <c r="E53" s="173" t="s">
        <v>418</v>
      </c>
      <c r="F53" s="174"/>
      <c r="G53" s="174"/>
      <c r="H53" s="176" t="s">
        <v>420</v>
      </c>
      <c r="I53" s="177"/>
      <c r="J53" s="97"/>
    </row>
    <row r="54" spans="1:10" ht="12.75">
      <c r="A54" s="133"/>
      <c r="B54" s="133"/>
      <c r="C54" s="133"/>
      <c r="D54" s="111"/>
      <c r="E54" s="111"/>
      <c r="F54" s="133"/>
      <c r="G54" s="111"/>
      <c r="H54" s="111"/>
      <c r="I54" s="111"/>
      <c r="J54" s="97"/>
    </row>
    <row r="55" spans="1:10" ht="12.75" customHeight="1">
      <c r="A55" s="159" t="s">
        <v>348</v>
      </c>
      <c r="B55" s="160"/>
      <c r="C55" s="178"/>
      <c r="D55" s="179"/>
      <c r="E55" s="101"/>
      <c r="F55" s="168"/>
      <c r="G55" s="180"/>
      <c r="H55" s="180"/>
      <c r="I55" s="180"/>
      <c r="J55" s="116"/>
    </row>
    <row r="56" spans="1:10" ht="12.75">
      <c r="A56" s="127"/>
      <c r="B56" s="127"/>
      <c r="C56" s="171"/>
      <c r="D56" s="172"/>
      <c r="E56" s="101"/>
      <c r="F56" s="171"/>
      <c r="G56" s="181"/>
      <c r="H56" s="134"/>
      <c r="I56" s="134"/>
      <c r="J56" s="97"/>
    </row>
    <row r="57" spans="1:10" ht="12.75" customHeight="1">
      <c r="A57" s="159" t="s">
        <v>79</v>
      </c>
      <c r="B57" s="160"/>
      <c r="C57" s="168" t="s">
        <v>421</v>
      </c>
      <c r="D57" s="169"/>
      <c r="E57" s="169"/>
      <c r="F57" s="169"/>
      <c r="G57" s="169"/>
      <c r="H57" s="169"/>
      <c r="I57" s="169"/>
      <c r="J57" s="116"/>
    </row>
    <row r="58" spans="1:10" ht="12.75">
      <c r="A58" s="109"/>
      <c r="B58" s="109"/>
      <c r="C58" s="114" t="s">
        <v>151</v>
      </c>
      <c r="D58" s="101"/>
      <c r="E58" s="101"/>
      <c r="F58" s="101"/>
      <c r="G58" s="101"/>
      <c r="H58" s="101"/>
      <c r="I58" s="101"/>
      <c r="J58" s="97"/>
    </row>
    <row r="59" spans="1:10" ht="12.75">
      <c r="A59" s="159" t="s">
        <v>152</v>
      </c>
      <c r="B59" s="160"/>
      <c r="C59" s="166" t="s">
        <v>426</v>
      </c>
      <c r="D59" s="162"/>
      <c r="E59" s="163"/>
      <c r="F59" s="101"/>
      <c r="G59" s="107" t="s">
        <v>153</v>
      </c>
      <c r="H59" s="166" t="s">
        <v>389</v>
      </c>
      <c r="I59" s="163"/>
      <c r="J59" s="97"/>
    </row>
    <row r="60" spans="1:10" ht="12.75">
      <c r="A60" s="109"/>
      <c r="B60" s="109"/>
      <c r="C60" s="114"/>
      <c r="D60" s="101"/>
      <c r="E60" s="101"/>
      <c r="F60" s="101"/>
      <c r="G60" s="101"/>
      <c r="H60" s="101"/>
      <c r="I60" s="101"/>
      <c r="J60" s="97"/>
    </row>
    <row r="61" spans="1:10" ht="12.75" customHeight="1">
      <c r="A61" s="159" t="s">
        <v>192</v>
      </c>
      <c r="B61" s="160"/>
      <c r="C61" s="161" t="s">
        <v>390</v>
      </c>
      <c r="D61" s="162"/>
      <c r="E61" s="162"/>
      <c r="F61" s="162"/>
      <c r="G61" s="162"/>
      <c r="H61" s="162"/>
      <c r="I61" s="163"/>
      <c r="J61" s="97"/>
    </row>
    <row r="62" spans="1:10" ht="12.75">
      <c r="A62" s="109"/>
      <c r="B62" s="109"/>
      <c r="C62" s="101"/>
      <c r="D62" s="101"/>
      <c r="E62" s="101"/>
      <c r="F62" s="101"/>
      <c r="G62" s="101"/>
      <c r="H62" s="101"/>
      <c r="I62" s="101"/>
      <c r="J62" s="97"/>
    </row>
    <row r="63" spans="1:10" ht="12.75">
      <c r="A63" s="164" t="s">
        <v>286</v>
      </c>
      <c r="B63" s="165"/>
      <c r="C63" s="166" t="s">
        <v>432</v>
      </c>
      <c r="D63" s="162"/>
      <c r="E63" s="162"/>
      <c r="F63" s="162"/>
      <c r="G63" s="162"/>
      <c r="H63" s="162"/>
      <c r="I63" s="167"/>
      <c r="J63" s="97"/>
    </row>
    <row r="64" spans="1:10" ht="12.75">
      <c r="A64" s="111"/>
      <c r="B64" s="111"/>
      <c r="C64" s="170" t="s">
        <v>0</v>
      </c>
      <c r="D64" s="170"/>
      <c r="E64" s="170"/>
      <c r="F64" s="170"/>
      <c r="G64" s="170"/>
      <c r="H64" s="170"/>
      <c r="I64" s="135"/>
      <c r="J64" s="97"/>
    </row>
    <row r="65" spans="1:10" ht="12.75">
      <c r="A65" s="111"/>
      <c r="B65" s="111"/>
      <c r="C65" s="135"/>
      <c r="D65" s="135"/>
      <c r="E65" s="135"/>
      <c r="F65" s="135"/>
      <c r="G65" s="135"/>
      <c r="H65" s="135"/>
      <c r="I65" s="135"/>
      <c r="J65" s="97"/>
    </row>
    <row r="66" spans="1:10" ht="12.75">
      <c r="A66" s="111"/>
      <c r="B66" s="152" t="s">
        <v>80</v>
      </c>
      <c r="C66" s="153"/>
      <c r="D66" s="153"/>
      <c r="E66" s="153"/>
      <c r="F66" s="136"/>
      <c r="G66" s="136"/>
      <c r="H66" s="136"/>
      <c r="I66" s="136"/>
      <c r="J66" s="97"/>
    </row>
    <row r="67" spans="1:10" ht="12.75">
      <c r="A67" s="111"/>
      <c r="B67" s="154" t="s">
        <v>401</v>
      </c>
      <c r="C67" s="155"/>
      <c r="D67" s="155"/>
      <c r="E67" s="155"/>
      <c r="F67" s="155"/>
      <c r="G67" s="155"/>
      <c r="H67" s="155"/>
      <c r="I67" s="155"/>
      <c r="J67" s="97"/>
    </row>
    <row r="68" spans="1:10" ht="12.75">
      <c r="A68" s="111"/>
      <c r="B68" s="154" t="s">
        <v>365</v>
      </c>
      <c r="C68" s="155"/>
      <c r="D68" s="155"/>
      <c r="E68" s="155"/>
      <c r="F68" s="155"/>
      <c r="G68" s="155"/>
      <c r="H68" s="155"/>
      <c r="I68" s="136"/>
      <c r="J68" s="97"/>
    </row>
    <row r="69" spans="1:10" ht="12.75">
      <c r="A69" s="111"/>
      <c r="B69" s="154" t="s">
        <v>366</v>
      </c>
      <c r="C69" s="155"/>
      <c r="D69" s="155"/>
      <c r="E69" s="155"/>
      <c r="F69" s="155"/>
      <c r="G69" s="155"/>
      <c r="H69" s="155"/>
      <c r="I69" s="155"/>
      <c r="J69" s="97"/>
    </row>
    <row r="70" spans="1:10" ht="12.75">
      <c r="A70" s="111"/>
      <c r="B70" s="154" t="s">
        <v>367</v>
      </c>
      <c r="C70" s="155"/>
      <c r="D70" s="155"/>
      <c r="E70" s="155"/>
      <c r="F70" s="155"/>
      <c r="G70" s="155"/>
      <c r="H70" s="155"/>
      <c r="I70" s="155"/>
      <c r="J70" s="97"/>
    </row>
    <row r="71" spans="1:10" ht="12.75">
      <c r="A71" s="111"/>
      <c r="B71" s="137"/>
      <c r="C71" s="137"/>
      <c r="D71" s="137"/>
      <c r="E71" s="137"/>
      <c r="F71" s="137"/>
      <c r="G71" s="138" t="s">
        <v>417</v>
      </c>
      <c r="H71" s="138"/>
      <c r="I71" s="139" t="s">
        <v>391</v>
      </c>
      <c r="J71" s="97"/>
    </row>
    <row r="72" spans="1:10" ht="12.75">
      <c r="A72" s="140"/>
      <c r="B72" s="101"/>
      <c r="C72" s="101"/>
      <c r="D72" s="101"/>
      <c r="E72" s="101"/>
      <c r="F72" s="101"/>
      <c r="G72" s="138"/>
      <c r="H72" s="138"/>
      <c r="I72" s="139"/>
      <c r="J72" s="97"/>
    </row>
    <row r="73" spans="1:10" ht="12.75">
      <c r="A73" s="140"/>
      <c r="B73" s="101"/>
      <c r="C73" s="101"/>
      <c r="D73" s="101"/>
      <c r="E73" s="101"/>
      <c r="F73" s="101"/>
      <c r="G73" s="141"/>
      <c r="H73" s="138"/>
      <c r="I73" s="139"/>
      <c r="J73" s="97"/>
    </row>
    <row r="74" spans="1:10" ht="13.5" thickBot="1">
      <c r="A74" s="101" t="s">
        <v>81</v>
      </c>
      <c r="B74" s="101"/>
      <c r="C74" s="101"/>
      <c r="D74" s="101"/>
      <c r="E74" s="111"/>
      <c r="F74" s="115"/>
      <c r="G74" s="141" t="s">
        <v>433</v>
      </c>
      <c r="H74" s="142"/>
      <c r="I74" s="141" t="s">
        <v>422</v>
      </c>
      <c r="J74" s="97"/>
    </row>
    <row r="75" spans="1:10" ht="12.75">
      <c r="A75" s="143"/>
      <c r="B75" s="143"/>
      <c r="C75" s="101"/>
      <c r="D75" s="101"/>
      <c r="E75" s="101" t="s">
        <v>154</v>
      </c>
      <c r="F75" s="101"/>
      <c r="G75" s="156" t="s">
        <v>155</v>
      </c>
      <c r="H75" s="157"/>
      <c r="I75" s="158"/>
      <c r="J75" s="97"/>
    </row>
    <row r="76" spans="1:10" ht="15.75">
      <c r="A76" s="151"/>
      <c r="B76" s="151"/>
      <c r="C76" s="151"/>
      <c r="D76" s="151"/>
      <c r="E76" s="151"/>
      <c r="F76" s="151"/>
      <c r="G76" s="151"/>
      <c r="H76" s="151"/>
      <c r="I76" s="151"/>
      <c r="J76" s="97"/>
    </row>
  </sheetData>
  <sheetProtection/>
  <mergeCells count="91">
    <mergeCell ref="E47:G47"/>
    <mergeCell ref="H47:I47"/>
    <mergeCell ref="A49:D49"/>
    <mergeCell ref="E49:G49"/>
    <mergeCell ref="E51:G51"/>
    <mergeCell ref="H51:I51"/>
    <mergeCell ref="A35:D35"/>
    <mergeCell ref="E35:G35"/>
    <mergeCell ref="H35:I35"/>
    <mergeCell ref="A45:D45"/>
    <mergeCell ref="E45:G45"/>
    <mergeCell ref="H45:I45"/>
    <mergeCell ref="A43:D43"/>
    <mergeCell ref="E43:G43"/>
    <mergeCell ref="A37:D37"/>
    <mergeCell ref="E37:G37"/>
    <mergeCell ref="A8:B8"/>
    <mergeCell ref="C8:D8"/>
    <mergeCell ref="A2:D2"/>
    <mergeCell ref="A4:I4"/>
    <mergeCell ref="A6:B6"/>
    <mergeCell ref="C6:D6"/>
    <mergeCell ref="A10:B11"/>
    <mergeCell ref="C10:D10"/>
    <mergeCell ref="A12:B12"/>
    <mergeCell ref="C12:I12"/>
    <mergeCell ref="A15:B15"/>
    <mergeCell ref="C15:D15"/>
    <mergeCell ref="F15:I15"/>
    <mergeCell ref="A13:C13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H37:I37"/>
    <mergeCell ref="H59:I59"/>
    <mergeCell ref="F56:G56"/>
    <mergeCell ref="H49:I49"/>
    <mergeCell ref="A51:D51"/>
    <mergeCell ref="H43:I43"/>
    <mergeCell ref="A53:D53"/>
    <mergeCell ref="E53:G53"/>
    <mergeCell ref="H53:I53"/>
    <mergeCell ref="A47:D47"/>
    <mergeCell ref="C64:H64"/>
    <mergeCell ref="C38:D38"/>
    <mergeCell ref="F38:G38"/>
    <mergeCell ref="A41:D41"/>
    <mergeCell ref="E41:G41"/>
    <mergeCell ref="H41:I41"/>
    <mergeCell ref="A55:B55"/>
    <mergeCell ref="C55:D55"/>
    <mergeCell ref="F55:I55"/>
    <mergeCell ref="C56:D56"/>
    <mergeCell ref="A61:B61"/>
    <mergeCell ref="C61:I61"/>
    <mergeCell ref="A63:B63"/>
    <mergeCell ref="C63:I63"/>
    <mergeCell ref="A57:B57"/>
    <mergeCell ref="C57:I57"/>
    <mergeCell ref="A59:B59"/>
    <mergeCell ref="C59:E59"/>
    <mergeCell ref="A76:I76"/>
    <mergeCell ref="B66:E66"/>
    <mergeCell ref="B67:I67"/>
    <mergeCell ref="B68:H68"/>
    <mergeCell ref="B69:I69"/>
    <mergeCell ref="B70:I70"/>
    <mergeCell ref="G75:I75"/>
  </mergeCells>
  <conditionalFormatting sqref="H30">
    <cfRule type="cellIs" priority="1" dxfId="2" operator="equal" stopIfTrue="1">
      <formula>"DA"</formula>
    </cfRule>
  </conditionalFormatting>
  <dataValidations count="1">
    <dataValidation allowBlank="1" sqref="A1:G30 J43:IV43 H1:IV34 J35:IV35 H35 H36:IV42 H51:IV53 H44:IV44 I45:I48 A54:IV65536 J45:IV49 H45:H49 A50:IV50"/>
  </dataValidations>
  <hyperlinks>
    <hyperlink ref="C21" r:id="rId1" display="www.crosig.hr"/>
    <hyperlink ref="C61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32 H40:I40 H38:I38 H36:I36 H34:I34 H33:I33 H35:I35 H42:I42 H44:I44 H45:I47 H49 H37 H41:I41 H39 H43 H51 H53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zoomScaleSheetLayoutView="100" zoomScalePageLayoutView="0" workbookViewId="0" topLeftCell="A1">
      <selection activeCell="A50" sqref="A50:E50"/>
    </sheetView>
  </sheetViews>
  <sheetFormatPr defaultColWidth="9.140625" defaultRowHeight="12.75"/>
  <cols>
    <col min="1" max="4" width="9.140625" style="23" customWidth="1"/>
    <col min="5" max="5" width="24.421875" style="23" customWidth="1"/>
    <col min="6" max="6" width="9.140625" style="23" customWidth="1"/>
    <col min="7" max="7" width="9.7109375" style="23" bestFit="1" customWidth="1"/>
    <col min="8" max="8" width="10.8515625" style="23" customWidth="1"/>
    <col min="9" max="9" width="11.421875" style="23" customWidth="1"/>
    <col min="10" max="10" width="9.7109375" style="23" customWidth="1"/>
    <col min="11" max="11" width="9.8515625" style="23" customWidth="1"/>
    <col min="12" max="12" width="10.140625" style="23" customWidth="1"/>
    <col min="13" max="13" width="9.140625" style="23" customWidth="1"/>
    <col min="14" max="14" width="11.7109375" style="23" bestFit="1" customWidth="1"/>
    <col min="15" max="16384" width="9.140625" style="23" customWidth="1"/>
  </cols>
  <sheetData>
    <row r="1" spans="1:12" ht="12.75">
      <c r="A1" s="218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"/>
    </row>
    <row r="2" spans="1:12" ht="12.75">
      <c r="A2" s="220" t="s">
        <v>427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"/>
    </row>
    <row r="3" spans="1:12" ht="12.75">
      <c r="A3" s="86"/>
      <c r="B3" s="87"/>
      <c r="C3" s="87"/>
      <c r="D3" s="87"/>
      <c r="E3" s="87"/>
      <c r="F3" s="223"/>
      <c r="G3" s="223"/>
      <c r="H3" s="79"/>
      <c r="I3" s="87"/>
      <c r="J3" s="87"/>
      <c r="K3" s="222" t="s">
        <v>58</v>
      </c>
      <c r="L3" s="222"/>
    </row>
    <row r="4" spans="1:12" ht="12.75">
      <c r="A4" s="216" t="s">
        <v>2</v>
      </c>
      <c r="B4" s="217"/>
      <c r="C4" s="217"/>
      <c r="D4" s="217"/>
      <c r="E4" s="217"/>
      <c r="F4" s="216" t="s">
        <v>220</v>
      </c>
      <c r="G4" s="216" t="s">
        <v>370</v>
      </c>
      <c r="H4" s="217"/>
      <c r="I4" s="217"/>
      <c r="J4" s="216" t="s">
        <v>371</v>
      </c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29" t="s">
        <v>358</v>
      </c>
      <c r="H5" s="29" t="s">
        <v>359</v>
      </c>
      <c r="I5" s="29" t="s">
        <v>360</v>
      </c>
      <c r="J5" s="29" t="s">
        <v>358</v>
      </c>
      <c r="K5" s="29" t="s">
        <v>359</v>
      </c>
      <c r="L5" s="29" t="s">
        <v>360</v>
      </c>
    </row>
    <row r="6" spans="1:12" ht="12.75">
      <c r="A6" s="216">
        <v>1</v>
      </c>
      <c r="B6" s="216"/>
      <c r="C6" s="216"/>
      <c r="D6" s="216"/>
      <c r="E6" s="216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09" t="s">
        <v>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1:16" ht="12.75">
      <c r="A8" s="212" t="s">
        <v>156</v>
      </c>
      <c r="B8" s="213"/>
      <c r="C8" s="213"/>
      <c r="D8" s="214"/>
      <c r="E8" s="215"/>
      <c r="F8" s="7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  <c r="M8" s="47"/>
      <c r="N8" s="47"/>
      <c r="O8" s="47"/>
      <c r="P8" s="47"/>
    </row>
    <row r="9" spans="1:16" ht="12.75">
      <c r="A9" s="224" t="s">
        <v>309</v>
      </c>
      <c r="B9" s="225"/>
      <c r="C9" s="225"/>
      <c r="D9" s="225"/>
      <c r="E9" s="226"/>
      <c r="F9" s="8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  <c r="M9" s="47"/>
      <c r="N9" s="47"/>
      <c r="O9" s="47"/>
      <c r="P9" s="47"/>
    </row>
    <row r="10" spans="1:16" ht="12.75">
      <c r="A10" s="224" t="s">
        <v>310</v>
      </c>
      <c r="B10" s="225"/>
      <c r="C10" s="225"/>
      <c r="D10" s="225"/>
      <c r="E10" s="226"/>
      <c r="F10" s="8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  <c r="M10" s="47"/>
      <c r="N10" s="47"/>
      <c r="O10" s="47"/>
      <c r="P10" s="47"/>
    </row>
    <row r="11" spans="1:16" ht="12.75">
      <c r="A11" s="227" t="s">
        <v>157</v>
      </c>
      <c r="B11" s="228"/>
      <c r="C11" s="228"/>
      <c r="D11" s="225"/>
      <c r="E11" s="226"/>
      <c r="F11" s="8">
        <v>4</v>
      </c>
      <c r="G11" s="54">
        <f>G12+G13</f>
        <v>239222.17</v>
      </c>
      <c r="H11" s="55">
        <f>H12+H13</f>
        <v>44728435.59</v>
      </c>
      <c r="I11" s="53">
        <f t="shared" si="0"/>
        <v>44967657.760000005</v>
      </c>
      <c r="J11" s="54">
        <f>J12+J13</f>
        <v>249168.93</v>
      </c>
      <c r="K11" s="55">
        <f>K12+K13</f>
        <v>45887321.44999999</v>
      </c>
      <c r="L11" s="53">
        <f t="shared" si="1"/>
        <v>46136490.37999999</v>
      </c>
      <c r="M11" s="47"/>
      <c r="N11" s="47"/>
      <c r="O11" s="47"/>
      <c r="P11" s="47"/>
    </row>
    <row r="12" spans="1:16" ht="12.75">
      <c r="A12" s="224" t="s">
        <v>311</v>
      </c>
      <c r="B12" s="225"/>
      <c r="C12" s="225"/>
      <c r="D12" s="225"/>
      <c r="E12" s="226"/>
      <c r="F12" s="8">
        <v>5</v>
      </c>
      <c r="G12" s="51">
        <v>0</v>
      </c>
      <c r="H12" s="52">
        <v>22488526</v>
      </c>
      <c r="I12" s="53">
        <f t="shared" si="0"/>
        <v>22488526</v>
      </c>
      <c r="J12" s="51">
        <v>0</v>
      </c>
      <c r="K12" s="52">
        <v>22488527.1</v>
      </c>
      <c r="L12" s="53">
        <f t="shared" si="1"/>
        <v>22488527.1</v>
      </c>
      <c r="M12" s="47"/>
      <c r="N12" s="47"/>
      <c r="O12" s="47"/>
      <c r="P12" s="47"/>
    </row>
    <row r="13" spans="1:16" ht="12.75">
      <c r="A13" s="224" t="s">
        <v>312</v>
      </c>
      <c r="B13" s="225"/>
      <c r="C13" s="225"/>
      <c r="D13" s="225"/>
      <c r="E13" s="226"/>
      <c r="F13" s="8">
        <v>6</v>
      </c>
      <c r="G13" s="51">
        <v>239222.17</v>
      </c>
      <c r="H13" s="52">
        <v>22239909.59</v>
      </c>
      <c r="I13" s="53">
        <f t="shared" si="0"/>
        <v>22479131.76</v>
      </c>
      <c r="J13" s="51">
        <v>249168.93</v>
      </c>
      <c r="K13" s="52">
        <v>23398794.349999987</v>
      </c>
      <c r="L13" s="53">
        <f t="shared" si="1"/>
        <v>23647963.279999986</v>
      </c>
      <c r="M13" s="47"/>
      <c r="N13" s="47"/>
      <c r="O13" s="47"/>
      <c r="P13" s="47"/>
    </row>
    <row r="14" spans="1:16" ht="12.75">
      <c r="A14" s="227" t="s">
        <v>158</v>
      </c>
      <c r="B14" s="228"/>
      <c r="C14" s="228"/>
      <c r="D14" s="225"/>
      <c r="E14" s="226"/>
      <c r="F14" s="8">
        <v>7</v>
      </c>
      <c r="G14" s="54">
        <f>G15+G16+G17</f>
        <v>18151302.02</v>
      </c>
      <c r="H14" s="55">
        <f>H15+H16+H17</f>
        <v>959915060.6500001</v>
      </c>
      <c r="I14" s="53">
        <f t="shared" si="0"/>
        <v>978066362.6700001</v>
      </c>
      <c r="J14" s="54">
        <f>J15+J16+J17</f>
        <v>17699148.84</v>
      </c>
      <c r="K14" s="55">
        <f>K15+K16+K17</f>
        <v>936201882.2477505</v>
      </c>
      <c r="L14" s="53">
        <f t="shared" si="1"/>
        <v>953901031.0877506</v>
      </c>
      <c r="M14" s="47"/>
      <c r="N14" s="47"/>
      <c r="O14" s="47"/>
      <c r="P14" s="47"/>
    </row>
    <row r="15" spans="1:16" ht="12.75">
      <c r="A15" s="224" t="s">
        <v>313</v>
      </c>
      <c r="B15" s="225"/>
      <c r="C15" s="225"/>
      <c r="D15" s="225"/>
      <c r="E15" s="226"/>
      <c r="F15" s="8">
        <v>8</v>
      </c>
      <c r="G15" s="51">
        <v>17468196.84</v>
      </c>
      <c r="H15" s="52">
        <v>895638860.7800001</v>
      </c>
      <c r="I15" s="53">
        <f t="shared" si="0"/>
        <v>913107057.6200001</v>
      </c>
      <c r="J15" s="51">
        <v>17169207.12</v>
      </c>
      <c r="K15" s="52">
        <v>888742565.9077505</v>
      </c>
      <c r="L15" s="53">
        <f t="shared" si="1"/>
        <v>905911773.0277505</v>
      </c>
      <c r="M15" s="47"/>
      <c r="N15" s="47"/>
      <c r="O15" s="47"/>
      <c r="P15" s="47"/>
    </row>
    <row r="16" spans="1:16" ht="12.75">
      <c r="A16" s="224" t="s">
        <v>314</v>
      </c>
      <c r="B16" s="225"/>
      <c r="C16" s="225"/>
      <c r="D16" s="225"/>
      <c r="E16" s="226"/>
      <c r="F16" s="8">
        <v>9</v>
      </c>
      <c r="G16" s="51">
        <v>641053.5</v>
      </c>
      <c r="H16" s="52">
        <v>39364584.67</v>
      </c>
      <c r="I16" s="53">
        <f t="shared" si="0"/>
        <v>40005638.17</v>
      </c>
      <c r="J16" s="51">
        <v>496194</v>
      </c>
      <c r="K16" s="52">
        <v>34529752.649999976</v>
      </c>
      <c r="L16" s="53">
        <f t="shared" si="1"/>
        <v>35025946.649999976</v>
      </c>
      <c r="M16" s="47"/>
      <c r="N16" s="47"/>
      <c r="O16" s="47"/>
      <c r="P16" s="47"/>
    </row>
    <row r="17" spans="1:16" ht="12.75">
      <c r="A17" s="224" t="s">
        <v>315</v>
      </c>
      <c r="B17" s="225"/>
      <c r="C17" s="225"/>
      <c r="D17" s="225"/>
      <c r="E17" s="226"/>
      <c r="F17" s="8">
        <v>10</v>
      </c>
      <c r="G17" s="51">
        <v>42051.68</v>
      </c>
      <c r="H17" s="52">
        <v>24911615.199999996</v>
      </c>
      <c r="I17" s="53">
        <f t="shared" si="0"/>
        <v>24953666.879999995</v>
      </c>
      <c r="J17" s="51">
        <v>33747.72</v>
      </c>
      <c r="K17" s="52">
        <v>12929563.69</v>
      </c>
      <c r="L17" s="53">
        <f t="shared" si="1"/>
        <v>12963311.41</v>
      </c>
      <c r="M17" s="47"/>
      <c r="N17" s="47"/>
      <c r="O17" s="47"/>
      <c r="P17" s="47"/>
    </row>
    <row r="18" spans="1:16" ht="12.75">
      <c r="A18" s="227" t="s">
        <v>159</v>
      </c>
      <c r="B18" s="228"/>
      <c r="C18" s="228"/>
      <c r="D18" s="225"/>
      <c r="E18" s="226"/>
      <c r="F18" s="8">
        <v>11</v>
      </c>
      <c r="G18" s="54">
        <f>G19+G20+G24+G43</f>
        <v>2477466042.97</v>
      </c>
      <c r="H18" s="55">
        <f>H19+H20+H24+H43</f>
        <v>4675675766.58</v>
      </c>
      <c r="I18" s="53">
        <f t="shared" si="0"/>
        <v>7153141809.549999</v>
      </c>
      <c r="J18" s="54">
        <f>J19+J20+J24+J43</f>
        <v>2600573779.53</v>
      </c>
      <c r="K18" s="55">
        <f>K19+K20+K24+K43</f>
        <v>4648561080.748397</v>
      </c>
      <c r="L18" s="53">
        <f t="shared" si="1"/>
        <v>7249134860.278397</v>
      </c>
      <c r="M18" s="47"/>
      <c r="N18" s="47"/>
      <c r="O18" s="47"/>
      <c r="P18" s="47"/>
    </row>
    <row r="19" spans="1:16" ht="25.5" customHeight="1">
      <c r="A19" s="227" t="s">
        <v>316</v>
      </c>
      <c r="B19" s="228"/>
      <c r="C19" s="228"/>
      <c r="D19" s="225"/>
      <c r="E19" s="226"/>
      <c r="F19" s="8">
        <v>12</v>
      </c>
      <c r="G19" s="51">
        <v>1049623.22</v>
      </c>
      <c r="H19" s="52">
        <v>750352087.69</v>
      </c>
      <c r="I19" s="53">
        <f t="shared" si="0"/>
        <v>751401710.9100001</v>
      </c>
      <c r="J19" s="51">
        <v>1038551.57</v>
      </c>
      <c r="K19" s="52">
        <v>751475995.2133973</v>
      </c>
      <c r="L19" s="53">
        <f t="shared" si="1"/>
        <v>752514546.7833973</v>
      </c>
      <c r="M19" s="47"/>
      <c r="N19" s="47"/>
      <c r="O19" s="47"/>
      <c r="P19" s="47"/>
    </row>
    <row r="20" spans="1:16" ht="21" customHeight="1">
      <c r="A20" s="227" t="s">
        <v>160</v>
      </c>
      <c r="B20" s="228"/>
      <c r="C20" s="228"/>
      <c r="D20" s="225"/>
      <c r="E20" s="226"/>
      <c r="F20" s="8">
        <v>13</v>
      </c>
      <c r="G20" s="54">
        <f>SUM(G21:G23)</f>
        <v>0</v>
      </c>
      <c r="H20" s="55">
        <f>SUM(H21:H23)</f>
        <v>71403117.4</v>
      </c>
      <c r="I20" s="53">
        <f t="shared" si="0"/>
        <v>71403117.4</v>
      </c>
      <c r="J20" s="54">
        <f>SUM(J21:J23)</f>
        <v>0</v>
      </c>
      <c r="K20" s="55">
        <f>SUM(K21:K23)</f>
        <v>69024368.33500001</v>
      </c>
      <c r="L20" s="53">
        <f t="shared" si="1"/>
        <v>69024368.33500001</v>
      </c>
      <c r="M20" s="47"/>
      <c r="N20" s="47"/>
      <c r="O20" s="47"/>
      <c r="P20" s="47"/>
    </row>
    <row r="21" spans="1:16" ht="12.75">
      <c r="A21" s="224" t="s">
        <v>317</v>
      </c>
      <c r="B21" s="225"/>
      <c r="C21" s="225"/>
      <c r="D21" s="225"/>
      <c r="E21" s="226"/>
      <c r="F21" s="8">
        <v>14</v>
      </c>
      <c r="G21" s="51">
        <v>0</v>
      </c>
      <c r="H21" s="52">
        <v>0</v>
      </c>
      <c r="I21" s="53">
        <f t="shared" si="0"/>
        <v>0</v>
      </c>
      <c r="J21" s="51">
        <v>0</v>
      </c>
      <c r="K21" s="52">
        <v>0</v>
      </c>
      <c r="L21" s="53">
        <f t="shared" si="1"/>
        <v>0</v>
      </c>
      <c r="M21" s="47"/>
      <c r="N21" s="47"/>
      <c r="O21" s="47"/>
      <c r="P21" s="47"/>
    </row>
    <row r="22" spans="1:16" ht="12.75">
      <c r="A22" s="224" t="s">
        <v>318</v>
      </c>
      <c r="B22" s="225"/>
      <c r="C22" s="225"/>
      <c r="D22" s="225"/>
      <c r="E22" s="226"/>
      <c r="F22" s="8">
        <v>15</v>
      </c>
      <c r="G22" s="51">
        <v>0</v>
      </c>
      <c r="H22" s="52">
        <v>11631636.04</v>
      </c>
      <c r="I22" s="53">
        <f t="shared" si="0"/>
        <v>11631636.04</v>
      </c>
      <c r="J22" s="51">
        <v>0</v>
      </c>
      <c r="K22" s="52">
        <v>10604007.14</v>
      </c>
      <c r="L22" s="53">
        <f t="shared" si="1"/>
        <v>10604007.14</v>
      </c>
      <c r="M22" s="47"/>
      <c r="N22" s="47"/>
      <c r="O22" s="47"/>
      <c r="P22" s="47"/>
    </row>
    <row r="23" spans="1:16" ht="12.75">
      <c r="A23" s="224" t="s">
        <v>319</v>
      </c>
      <c r="B23" s="225"/>
      <c r="C23" s="225"/>
      <c r="D23" s="225"/>
      <c r="E23" s="226"/>
      <c r="F23" s="8">
        <v>16</v>
      </c>
      <c r="G23" s="51">
        <v>0</v>
      </c>
      <c r="H23" s="52">
        <v>59771481.36</v>
      </c>
      <c r="I23" s="53">
        <f t="shared" si="0"/>
        <v>59771481.36</v>
      </c>
      <c r="J23" s="51">
        <v>0</v>
      </c>
      <c r="K23" s="52">
        <v>58420361.195</v>
      </c>
      <c r="L23" s="53">
        <f t="shared" si="1"/>
        <v>58420361.195</v>
      </c>
      <c r="M23" s="47"/>
      <c r="N23" s="47"/>
      <c r="O23" s="47"/>
      <c r="P23" s="47"/>
    </row>
    <row r="24" spans="1:16" ht="12.75">
      <c r="A24" s="227" t="s">
        <v>161</v>
      </c>
      <c r="B24" s="228"/>
      <c r="C24" s="228"/>
      <c r="D24" s="225"/>
      <c r="E24" s="226"/>
      <c r="F24" s="8">
        <v>17</v>
      </c>
      <c r="G24" s="54">
        <f>G25+G28+G33+G39</f>
        <v>2476416419.75</v>
      </c>
      <c r="H24" s="55">
        <f>H25+H28+H33+H39</f>
        <v>3853920561.49</v>
      </c>
      <c r="I24" s="53">
        <f t="shared" si="0"/>
        <v>6330336981.24</v>
      </c>
      <c r="J24" s="54">
        <f>J25+J28+J33+J39</f>
        <v>2599535227.96</v>
      </c>
      <c r="K24" s="55">
        <f>K25+K28+K33+K39</f>
        <v>3828060717.2</v>
      </c>
      <c r="L24" s="53">
        <f t="shared" si="1"/>
        <v>6427595945.16</v>
      </c>
      <c r="M24" s="47"/>
      <c r="N24" s="47"/>
      <c r="O24" s="47"/>
      <c r="P24" s="47"/>
    </row>
    <row r="25" spans="1:16" ht="12.75">
      <c r="A25" s="224" t="s">
        <v>162</v>
      </c>
      <c r="B25" s="225"/>
      <c r="C25" s="225"/>
      <c r="D25" s="225"/>
      <c r="E25" s="226"/>
      <c r="F25" s="8">
        <v>18</v>
      </c>
      <c r="G25" s="54">
        <f>G26+G27</f>
        <v>1465879493.4599998</v>
      </c>
      <c r="H25" s="55">
        <f>H26+H27</f>
        <v>1021039209.3999999</v>
      </c>
      <c r="I25" s="53">
        <f t="shared" si="0"/>
        <v>2486918702.8599997</v>
      </c>
      <c r="J25" s="54">
        <f>J26+J27</f>
        <v>1388506076.3600001</v>
      </c>
      <c r="K25" s="55">
        <f>K26+K27</f>
        <v>961061152.85</v>
      </c>
      <c r="L25" s="53">
        <f t="shared" si="1"/>
        <v>2349567229.21</v>
      </c>
      <c r="M25" s="47"/>
      <c r="N25" s="47"/>
      <c r="O25" s="47"/>
      <c r="P25" s="47"/>
    </row>
    <row r="26" spans="1:16" ht="22.5" customHeight="1">
      <c r="A26" s="224" t="s">
        <v>320</v>
      </c>
      <c r="B26" s="225"/>
      <c r="C26" s="225"/>
      <c r="D26" s="225"/>
      <c r="E26" s="226"/>
      <c r="F26" s="8">
        <v>19</v>
      </c>
      <c r="G26" s="51">
        <v>1465879493.4599998</v>
      </c>
      <c r="H26" s="52">
        <v>997074228.7799999</v>
      </c>
      <c r="I26" s="53">
        <f t="shared" si="0"/>
        <v>2462953722.24</v>
      </c>
      <c r="J26" s="51">
        <v>1388506076.3600001</v>
      </c>
      <c r="K26" s="52">
        <v>940957694.99</v>
      </c>
      <c r="L26" s="53">
        <f t="shared" si="1"/>
        <v>2329463771.3500004</v>
      </c>
      <c r="M26" s="47"/>
      <c r="N26" s="47"/>
      <c r="O26" s="47"/>
      <c r="P26" s="47"/>
    </row>
    <row r="27" spans="1:16" ht="12.75">
      <c r="A27" s="224" t="s">
        <v>321</v>
      </c>
      <c r="B27" s="225"/>
      <c r="C27" s="225"/>
      <c r="D27" s="225"/>
      <c r="E27" s="226"/>
      <c r="F27" s="8">
        <v>20</v>
      </c>
      <c r="G27" s="51">
        <v>0</v>
      </c>
      <c r="H27" s="52">
        <v>23964980.62</v>
      </c>
      <c r="I27" s="53">
        <f t="shared" si="0"/>
        <v>23964980.62</v>
      </c>
      <c r="J27" s="51">
        <v>0</v>
      </c>
      <c r="K27" s="52">
        <v>20103457.86</v>
      </c>
      <c r="L27" s="53">
        <f t="shared" si="1"/>
        <v>20103457.86</v>
      </c>
      <c r="M27" s="47"/>
      <c r="N27" s="47"/>
      <c r="O27" s="47"/>
      <c r="P27" s="47"/>
    </row>
    <row r="28" spans="1:16" ht="12.75">
      <c r="A28" s="224" t="s">
        <v>163</v>
      </c>
      <c r="B28" s="225"/>
      <c r="C28" s="225"/>
      <c r="D28" s="225"/>
      <c r="E28" s="226"/>
      <c r="F28" s="8">
        <v>21</v>
      </c>
      <c r="G28" s="54">
        <f>SUM(G29:G32)</f>
        <v>363670255.14</v>
      </c>
      <c r="H28" s="55">
        <f>SUM(H29:H32)</f>
        <v>893690033.56</v>
      </c>
      <c r="I28" s="53">
        <f t="shared" si="0"/>
        <v>1257360288.6999998</v>
      </c>
      <c r="J28" s="54">
        <f>SUM(J29:J32)</f>
        <v>583159314.58</v>
      </c>
      <c r="K28" s="55">
        <f>SUM(K29:K32)</f>
        <v>994316183.57</v>
      </c>
      <c r="L28" s="53">
        <f t="shared" si="1"/>
        <v>1577475498.15</v>
      </c>
      <c r="M28" s="47"/>
      <c r="N28" s="47"/>
      <c r="O28" s="47"/>
      <c r="P28" s="47"/>
    </row>
    <row r="29" spans="1:16" ht="12.75">
      <c r="A29" s="224" t="s">
        <v>322</v>
      </c>
      <c r="B29" s="225"/>
      <c r="C29" s="225"/>
      <c r="D29" s="225"/>
      <c r="E29" s="226"/>
      <c r="F29" s="8">
        <v>22</v>
      </c>
      <c r="G29" s="51">
        <v>28100427.06</v>
      </c>
      <c r="H29" s="52">
        <v>276333694.65999997</v>
      </c>
      <c r="I29" s="53">
        <f t="shared" si="0"/>
        <v>304434121.71999997</v>
      </c>
      <c r="J29" s="51">
        <v>14770268.62</v>
      </c>
      <c r="K29" s="52">
        <v>235985117.20000002</v>
      </c>
      <c r="L29" s="53">
        <f t="shared" si="1"/>
        <v>250755385.82000002</v>
      </c>
      <c r="M29" s="47"/>
      <c r="N29" s="47"/>
      <c r="O29" s="47"/>
      <c r="P29" s="47"/>
    </row>
    <row r="30" spans="1:16" ht="24" customHeight="1">
      <c r="A30" s="224" t="s">
        <v>323</v>
      </c>
      <c r="B30" s="225"/>
      <c r="C30" s="225"/>
      <c r="D30" s="225"/>
      <c r="E30" s="226"/>
      <c r="F30" s="8">
        <v>23</v>
      </c>
      <c r="G30" s="51">
        <v>335569828.08</v>
      </c>
      <c r="H30" s="52">
        <v>593454085.89</v>
      </c>
      <c r="I30" s="53">
        <f t="shared" si="0"/>
        <v>929023913.97</v>
      </c>
      <c r="J30" s="51">
        <v>568389045.96</v>
      </c>
      <c r="K30" s="52">
        <v>736422403.29</v>
      </c>
      <c r="L30" s="53">
        <f t="shared" si="1"/>
        <v>1304811449.25</v>
      </c>
      <c r="M30" s="47"/>
      <c r="N30" s="47"/>
      <c r="O30" s="47"/>
      <c r="P30" s="47"/>
    </row>
    <row r="31" spans="1:16" ht="12.75">
      <c r="A31" s="224" t="s">
        <v>324</v>
      </c>
      <c r="B31" s="225"/>
      <c r="C31" s="225"/>
      <c r="D31" s="225"/>
      <c r="E31" s="226"/>
      <c r="F31" s="8">
        <v>24</v>
      </c>
      <c r="G31" s="51">
        <v>0</v>
      </c>
      <c r="H31" s="52">
        <v>23902253.01</v>
      </c>
      <c r="I31" s="53">
        <f t="shared" si="0"/>
        <v>23902253.01</v>
      </c>
      <c r="J31" s="51">
        <v>0</v>
      </c>
      <c r="K31" s="52">
        <v>21908663.080000002</v>
      </c>
      <c r="L31" s="53">
        <f t="shared" si="1"/>
        <v>21908663.080000002</v>
      </c>
      <c r="M31" s="47"/>
      <c r="N31" s="47"/>
      <c r="O31" s="47"/>
      <c r="P31" s="47"/>
    </row>
    <row r="32" spans="1:16" ht="12.75">
      <c r="A32" s="224" t="s">
        <v>325</v>
      </c>
      <c r="B32" s="225"/>
      <c r="C32" s="225"/>
      <c r="D32" s="225"/>
      <c r="E32" s="226"/>
      <c r="F32" s="8">
        <v>25</v>
      </c>
      <c r="G32" s="51">
        <v>0</v>
      </c>
      <c r="H32" s="52">
        <v>0</v>
      </c>
      <c r="I32" s="53">
        <f t="shared" si="0"/>
        <v>0</v>
      </c>
      <c r="J32" s="51">
        <v>0</v>
      </c>
      <c r="K32" s="52">
        <v>0</v>
      </c>
      <c r="L32" s="53">
        <f t="shared" si="1"/>
        <v>0</v>
      </c>
      <c r="M32" s="47"/>
      <c r="N32" s="47"/>
      <c r="O32" s="47"/>
      <c r="P32" s="47"/>
    </row>
    <row r="33" spans="1:16" ht="12.75">
      <c r="A33" s="224" t="s">
        <v>164</v>
      </c>
      <c r="B33" s="225"/>
      <c r="C33" s="225"/>
      <c r="D33" s="225"/>
      <c r="E33" s="226"/>
      <c r="F33" s="8">
        <v>26</v>
      </c>
      <c r="G33" s="54">
        <f>SUM(G34:G38)</f>
        <v>109511308.78999999</v>
      </c>
      <c r="H33" s="55">
        <f>SUM(H34:H38)</f>
        <v>325444095.68</v>
      </c>
      <c r="I33" s="53">
        <f t="shared" si="0"/>
        <v>434955404.47</v>
      </c>
      <c r="J33" s="54">
        <f>SUM(J34:J38)</f>
        <v>168328000.26000002</v>
      </c>
      <c r="K33" s="55">
        <f>SUM(K34:K38)</f>
        <v>298837426.15</v>
      </c>
      <c r="L33" s="53">
        <f t="shared" si="1"/>
        <v>467165426.40999997</v>
      </c>
      <c r="M33" s="47"/>
      <c r="N33" s="47"/>
      <c r="O33" s="47"/>
      <c r="P33" s="47"/>
    </row>
    <row r="34" spans="1:16" ht="12.75">
      <c r="A34" s="224" t="s">
        <v>326</v>
      </c>
      <c r="B34" s="225"/>
      <c r="C34" s="225"/>
      <c r="D34" s="225"/>
      <c r="E34" s="226"/>
      <c r="F34" s="8">
        <v>27</v>
      </c>
      <c r="G34" s="51">
        <v>0</v>
      </c>
      <c r="H34" s="52">
        <v>19918279.83</v>
      </c>
      <c r="I34" s="53">
        <f t="shared" si="0"/>
        <v>19918279.83</v>
      </c>
      <c r="J34" s="51">
        <v>0</v>
      </c>
      <c r="K34" s="52">
        <v>13551487.41</v>
      </c>
      <c r="L34" s="53">
        <f t="shared" si="1"/>
        <v>13551487.41</v>
      </c>
      <c r="M34" s="47"/>
      <c r="N34" s="47"/>
      <c r="O34" s="47"/>
      <c r="P34" s="47"/>
    </row>
    <row r="35" spans="1:16" ht="24" customHeight="1">
      <c r="A35" s="224" t="s">
        <v>327</v>
      </c>
      <c r="B35" s="225"/>
      <c r="C35" s="225"/>
      <c r="D35" s="225"/>
      <c r="E35" s="226"/>
      <c r="F35" s="8">
        <v>28</v>
      </c>
      <c r="G35" s="51">
        <v>41945345.48</v>
      </c>
      <c r="H35" s="52">
        <v>93621029.85</v>
      </c>
      <c r="I35" s="53">
        <f t="shared" si="0"/>
        <v>135566375.32999998</v>
      </c>
      <c r="J35" s="51">
        <v>44492637.089999996</v>
      </c>
      <c r="K35" s="52">
        <v>125577771.41</v>
      </c>
      <c r="L35" s="53">
        <f t="shared" si="1"/>
        <v>170070408.5</v>
      </c>
      <c r="M35" s="47"/>
      <c r="N35" s="47"/>
      <c r="O35" s="47"/>
      <c r="P35" s="47"/>
    </row>
    <row r="36" spans="1:16" ht="12.75">
      <c r="A36" s="224" t="s">
        <v>328</v>
      </c>
      <c r="B36" s="225"/>
      <c r="C36" s="225"/>
      <c r="D36" s="225"/>
      <c r="E36" s="226"/>
      <c r="F36" s="8">
        <v>29</v>
      </c>
      <c r="G36" s="51">
        <v>0</v>
      </c>
      <c r="H36" s="52">
        <v>0</v>
      </c>
      <c r="I36" s="53">
        <f t="shared" si="0"/>
        <v>0</v>
      </c>
      <c r="J36" s="51">
        <v>0</v>
      </c>
      <c r="K36" s="52">
        <v>31570123.87</v>
      </c>
      <c r="L36" s="53">
        <f t="shared" si="1"/>
        <v>31570123.87</v>
      </c>
      <c r="M36" s="47"/>
      <c r="N36" s="47"/>
      <c r="O36" s="47"/>
      <c r="P36" s="47"/>
    </row>
    <row r="37" spans="1:16" ht="12.75">
      <c r="A37" s="224" t="s">
        <v>329</v>
      </c>
      <c r="B37" s="225"/>
      <c r="C37" s="225"/>
      <c r="D37" s="225"/>
      <c r="E37" s="226"/>
      <c r="F37" s="8">
        <v>30</v>
      </c>
      <c r="G37" s="51">
        <v>67565963.31</v>
      </c>
      <c r="H37" s="52">
        <v>211904786</v>
      </c>
      <c r="I37" s="53">
        <f t="shared" si="0"/>
        <v>279470749.31</v>
      </c>
      <c r="J37" s="51">
        <v>123835363.17000002</v>
      </c>
      <c r="K37" s="52">
        <v>128138043.46000001</v>
      </c>
      <c r="L37" s="53">
        <f t="shared" si="1"/>
        <v>251973406.63000003</v>
      </c>
      <c r="M37" s="47"/>
      <c r="N37" s="47"/>
      <c r="O37" s="47"/>
      <c r="P37" s="47"/>
    </row>
    <row r="38" spans="1:16" ht="12.75">
      <c r="A38" s="224" t="s">
        <v>330</v>
      </c>
      <c r="B38" s="225"/>
      <c r="C38" s="225"/>
      <c r="D38" s="225"/>
      <c r="E38" s="226"/>
      <c r="F38" s="8">
        <v>31</v>
      </c>
      <c r="G38" s="51">
        <v>0</v>
      </c>
      <c r="H38" s="52">
        <v>0</v>
      </c>
      <c r="I38" s="53">
        <f t="shared" si="0"/>
        <v>0</v>
      </c>
      <c r="J38" s="51">
        <v>0</v>
      </c>
      <c r="K38" s="52">
        <v>0</v>
      </c>
      <c r="L38" s="53">
        <f t="shared" si="1"/>
        <v>0</v>
      </c>
      <c r="M38" s="47"/>
      <c r="N38" s="47"/>
      <c r="O38" s="47"/>
      <c r="P38" s="47"/>
    </row>
    <row r="39" spans="1:16" ht="12.75">
      <c r="A39" s="224" t="s">
        <v>165</v>
      </c>
      <c r="B39" s="225"/>
      <c r="C39" s="225"/>
      <c r="D39" s="225"/>
      <c r="E39" s="226"/>
      <c r="F39" s="8">
        <v>32</v>
      </c>
      <c r="G39" s="54">
        <f>SUM(G40:G42)</f>
        <v>537355362.36</v>
      </c>
      <c r="H39" s="55">
        <f>SUM(H40:H42)</f>
        <v>1613747222.8499997</v>
      </c>
      <c r="I39" s="53">
        <f t="shared" si="0"/>
        <v>2151102585.2099996</v>
      </c>
      <c r="J39" s="54">
        <f>SUM(J40:J42)</f>
        <v>459541836.76</v>
      </c>
      <c r="K39" s="55">
        <f>SUM(K40:K42)</f>
        <v>1573845954.6299999</v>
      </c>
      <c r="L39" s="53">
        <f t="shared" si="1"/>
        <v>2033387791.3899999</v>
      </c>
      <c r="M39" s="47"/>
      <c r="N39" s="47"/>
      <c r="O39" s="47"/>
      <c r="P39" s="47"/>
    </row>
    <row r="40" spans="1:16" ht="12.75">
      <c r="A40" s="224" t="s">
        <v>331</v>
      </c>
      <c r="B40" s="225"/>
      <c r="C40" s="225"/>
      <c r="D40" s="225"/>
      <c r="E40" s="226"/>
      <c r="F40" s="8">
        <v>33</v>
      </c>
      <c r="G40" s="51">
        <v>480136592.34000003</v>
      </c>
      <c r="H40" s="52">
        <v>1399467119.6899998</v>
      </c>
      <c r="I40" s="53">
        <f t="shared" si="0"/>
        <v>1879603712.0299997</v>
      </c>
      <c r="J40" s="51">
        <v>405271797.47999996</v>
      </c>
      <c r="K40" s="52">
        <v>1356720190.83</v>
      </c>
      <c r="L40" s="53">
        <f t="shared" si="1"/>
        <v>1761991988.31</v>
      </c>
      <c r="M40" s="47"/>
      <c r="N40" s="47"/>
      <c r="O40" s="47"/>
      <c r="P40" s="47"/>
    </row>
    <row r="41" spans="1:16" ht="12.75">
      <c r="A41" s="224" t="s">
        <v>332</v>
      </c>
      <c r="B41" s="225"/>
      <c r="C41" s="225"/>
      <c r="D41" s="225"/>
      <c r="E41" s="226"/>
      <c r="F41" s="8">
        <v>34</v>
      </c>
      <c r="G41" s="51">
        <v>53301520.02</v>
      </c>
      <c r="H41" s="52">
        <v>211600121.34</v>
      </c>
      <c r="I41" s="53">
        <f t="shared" si="0"/>
        <v>264901641.36</v>
      </c>
      <c r="J41" s="51">
        <v>54270039.28</v>
      </c>
      <c r="K41" s="52">
        <v>214302078.44</v>
      </c>
      <c r="L41" s="53">
        <f t="shared" si="1"/>
        <v>268572117.72</v>
      </c>
      <c r="M41" s="47"/>
      <c r="N41" s="47"/>
      <c r="O41" s="47"/>
      <c r="P41" s="47"/>
    </row>
    <row r="42" spans="1:16" ht="12.75">
      <c r="A42" s="224" t="s">
        <v>333</v>
      </c>
      <c r="B42" s="225"/>
      <c r="C42" s="225"/>
      <c r="D42" s="225"/>
      <c r="E42" s="226"/>
      <c r="F42" s="8">
        <v>35</v>
      </c>
      <c r="G42" s="51">
        <v>3917250</v>
      </c>
      <c r="H42" s="52">
        <v>2679981.82</v>
      </c>
      <c r="I42" s="53">
        <f t="shared" si="0"/>
        <v>6597231.82</v>
      </c>
      <c r="J42" s="51">
        <v>0</v>
      </c>
      <c r="K42" s="52">
        <v>2823685.36</v>
      </c>
      <c r="L42" s="53">
        <f t="shared" si="1"/>
        <v>2823685.36</v>
      </c>
      <c r="M42" s="47"/>
      <c r="N42" s="47"/>
      <c r="O42" s="47"/>
      <c r="P42" s="47"/>
    </row>
    <row r="43" spans="1:16" ht="24" customHeight="1">
      <c r="A43" s="227" t="s">
        <v>188</v>
      </c>
      <c r="B43" s="228"/>
      <c r="C43" s="228"/>
      <c r="D43" s="225"/>
      <c r="E43" s="226"/>
      <c r="F43" s="8">
        <v>36</v>
      </c>
      <c r="G43" s="51">
        <v>0</v>
      </c>
      <c r="H43" s="52">
        <v>0</v>
      </c>
      <c r="I43" s="53">
        <f t="shared" si="0"/>
        <v>0</v>
      </c>
      <c r="J43" s="51"/>
      <c r="K43" s="52"/>
      <c r="L43" s="53">
        <f t="shared" si="1"/>
        <v>0</v>
      </c>
      <c r="M43" s="47"/>
      <c r="N43" s="47"/>
      <c r="O43" s="47"/>
      <c r="P43" s="47"/>
    </row>
    <row r="44" spans="1:16" ht="24" customHeight="1">
      <c r="A44" s="227" t="s">
        <v>189</v>
      </c>
      <c r="B44" s="228"/>
      <c r="C44" s="228"/>
      <c r="D44" s="225"/>
      <c r="E44" s="226"/>
      <c r="F44" s="8">
        <v>37</v>
      </c>
      <c r="G44" s="51">
        <v>5311503.01</v>
      </c>
      <c r="H44" s="52">
        <v>0</v>
      </c>
      <c r="I44" s="53">
        <f t="shared" si="0"/>
        <v>5311503.01</v>
      </c>
      <c r="J44" s="51">
        <v>4022294.64</v>
      </c>
      <c r="K44" s="52">
        <v>0</v>
      </c>
      <c r="L44" s="53">
        <f t="shared" si="1"/>
        <v>4022294.64</v>
      </c>
      <c r="M44" s="47"/>
      <c r="N44" s="47"/>
      <c r="O44" s="47"/>
      <c r="P44" s="47"/>
    </row>
    <row r="45" spans="1:16" ht="12.75">
      <c r="A45" s="227" t="s">
        <v>166</v>
      </c>
      <c r="B45" s="228"/>
      <c r="C45" s="228"/>
      <c r="D45" s="225"/>
      <c r="E45" s="226"/>
      <c r="F45" s="8">
        <v>38</v>
      </c>
      <c r="G45" s="54">
        <f>SUM(G46:G52)</f>
        <v>326275.57</v>
      </c>
      <c r="H45" s="55">
        <f>SUM(H46:H52)</f>
        <v>144525422.32999998</v>
      </c>
      <c r="I45" s="53">
        <f t="shared" si="0"/>
        <v>144851697.89999998</v>
      </c>
      <c r="J45" s="54">
        <f>SUM(J46:J52)</f>
        <v>259625.69</v>
      </c>
      <c r="K45" s="55">
        <f>SUM(K46:K52)</f>
        <v>116089570.60999992</v>
      </c>
      <c r="L45" s="53">
        <f t="shared" si="1"/>
        <v>116349196.29999992</v>
      </c>
      <c r="M45" s="47"/>
      <c r="N45" s="47"/>
      <c r="O45" s="47"/>
      <c r="P45" s="47"/>
    </row>
    <row r="46" spans="1:16" ht="12.75">
      <c r="A46" s="224" t="s">
        <v>334</v>
      </c>
      <c r="B46" s="225"/>
      <c r="C46" s="225"/>
      <c r="D46" s="225"/>
      <c r="E46" s="226"/>
      <c r="F46" s="8">
        <v>39</v>
      </c>
      <c r="G46" s="51">
        <v>7632.62</v>
      </c>
      <c r="H46" s="52">
        <v>14145003.450000003</v>
      </c>
      <c r="I46" s="53">
        <f t="shared" si="0"/>
        <v>14152636.070000002</v>
      </c>
      <c r="J46" s="51">
        <v>13307.460000000001</v>
      </c>
      <c r="K46" s="52">
        <v>9905223.039999977</v>
      </c>
      <c r="L46" s="53">
        <f t="shared" si="1"/>
        <v>9918530.499999978</v>
      </c>
      <c r="M46" s="47"/>
      <c r="N46" s="47"/>
      <c r="O46" s="47"/>
      <c r="P46" s="47"/>
    </row>
    <row r="47" spans="1:16" ht="12.75">
      <c r="A47" s="224" t="s">
        <v>335</v>
      </c>
      <c r="B47" s="225"/>
      <c r="C47" s="225"/>
      <c r="D47" s="225"/>
      <c r="E47" s="226"/>
      <c r="F47" s="8">
        <v>40</v>
      </c>
      <c r="G47" s="51">
        <v>318642.95</v>
      </c>
      <c r="H47" s="52">
        <v>0</v>
      </c>
      <c r="I47" s="53">
        <f t="shared" si="0"/>
        <v>318642.95</v>
      </c>
      <c r="J47" s="51">
        <v>246318.23</v>
      </c>
      <c r="K47" s="52">
        <v>0</v>
      </c>
      <c r="L47" s="53">
        <f t="shared" si="1"/>
        <v>246318.23</v>
      </c>
      <c r="M47" s="47"/>
      <c r="N47" s="47"/>
      <c r="O47" s="47"/>
      <c r="P47" s="47"/>
    </row>
    <row r="48" spans="1:16" ht="12.75">
      <c r="A48" s="224" t="s">
        <v>336</v>
      </c>
      <c r="B48" s="225"/>
      <c r="C48" s="225"/>
      <c r="D48" s="225"/>
      <c r="E48" s="226"/>
      <c r="F48" s="8">
        <v>41</v>
      </c>
      <c r="G48" s="51">
        <v>0</v>
      </c>
      <c r="H48" s="52">
        <v>130089991.82</v>
      </c>
      <c r="I48" s="53">
        <f t="shared" si="0"/>
        <v>130089991.82</v>
      </c>
      <c r="J48" s="51">
        <v>0</v>
      </c>
      <c r="K48" s="52">
        <v>106150834.11999995</v>
      </c>
      <c r="L48" s="53">
        <f t="shared" si="1"/>
        <v>106150834.11999995</v>
      </c>
      <c r="M48" s="47"/>
      <c r="N48" s="47"/>
      <c r="O48" s="47"/>
      <c r="P48" s="47"/>
    </row>
    <row r="49" spans="1:16" ht="21" customHeight="1">
      <c r="A49" s="224" t="s">
        <v>337</v>
      </c>
      <c r="B49" s="225"/>
      <c r="C49" s="225"/>
      <c r="D49" s="225"/>
      <c r="E49" s="226"/>
      <c r="F49" s="8">
        <v>42</v>
      </c>
      <c r="G49" s="51">
        <v>0</v>
      </c>
      <c r="H49" s="52">
        <v>290427.06</v>
      </c>
      <c r="I49" s="53">
        <f t="shared" si="0"/>
        <v>290427.06</v>
      </c>
      <c r="J49" s="51">
        <v>0</v>
      </c>
      <c r="K49" s="52">
        <v>33513.45</v>
      </c>
      <c r="L49" s="53">
        <f t="shared" si="1"/>
        <v>33513.45</v>
      </c>
      <c r="M49" s="47"/>
      <c r="N49" s="47"/>
      <c r="O49" s="47"/>
      <c r="P49" s="47"/>
    </row>
    <row r="50" spans="1:16" ht="12.75">
      <c r="A50" s="224" t="s">
        <v>287</v>
      </c>
      <c r="B50" s="225"/>
      <c r="C50" s="225"/>
      <c r="D50" s="225"/>
      <c r="E50" s="226"/>
      <c r="F50" s="8">
        <v>43</v>
      </c>
      <c r="G50" s="51">
        <v>0</v>
      </c>
      <c r="H50" s="52">
        <v>0</v>
      </c>
      <c r="I50" s="53">
        <f t="shared" si="0"/>
        <v>0</v>
      </c>
      <c r="J50" s="51">
        <v>0</v>
      </c>
      <c r="K50" s="52">
        <v>0</v>
      </c>
      <c r="L50" s="53">
        <f t="shared" si="1"/>
        <v>0</v>
      </c>
      <c r="M50" s="47"/>
      <c r="N50" s="47"/>
      <c r="O50" s="47"/>
      <c r="P50" s="47"/>
    </row>
    <row r="51" spans="1:16" ht="12.75">
      <c r="A51" s="224" t="s">
        <v>288</v>
      </c>
      <c r="B51" s="225"/>
      <c r="C51" s="225"/>
      <c r="D51" s="225"/>
      <c r="E51" s="226"/>
      <c r="F51" s="8">
        <v>44</v>
      </c>
      <c r="G51" s="51">
        <v>0</v>
      </c>
      <c r="H51" s="52">
        <v>0</v>
      </c>
      <c r="I51" s="53">
        <f t="shared" si="0"/>
        <v>0</v>
      </c>
      <c r="J51" s="51">
        <v>0</v>
      </c>
      <c r="K51" s="52">
        <v>0</v>
      </c>
      <c r="L51" s="53">
        <f t="shared" si="1"/>
        <v>0</v>
      </c>
      <c r="M51" s="47"/>
      <c r="N51" s="47"/>
      <c r="O51" s="47"/>
      <c r="P51" s="47"/>
    </row>
    <row r="52" spans="1:16" ht="21.75" customHeight="1">
      <c r="A52" s="224" t="s">
        <v>289</v>
      </c>
      <c r="B52" s="225"/>
      <c r="C52" s="225"/>
      <c r="D52" s="225"/>
      <c r="E52" s="226"/>
      <c r="F52" s="8">
        <v>45</v>
      </c>
      <c r="G52" s="51">
        <v>0</v>
      </c>
      <c r="H52" s="52">
        <v>0</v>
      </c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  <c r="M52" s="47"/>
      <c r="N52" s="47"/>
      <c r="O52" s="47"/>
      <c r="P52" s="47"/>
    </row>
    <row r="53" spans="1:16" ht="12.75">
      <c r="A53" s="227" t="s">
        <v>167</v>
      </c>
      <c r="B53" s="228"/>
      <c r="C53" s="228"/>
      <c r="D53" s="225"/>
      <c r="E53" s="226"/>
      <c r="F53" s="8">
        <v>46</v>
      </c>
      <c r="G53" s="54">
        <f>G54+G55</f>
        <v>3027827.92</v>
      </c>
      <c r="H53" s="55">
        <f>H54+H55</f>
        <v>198016725.65000004</v>
      </c>
      <c r="I53" s="53">
        <f t="shared" si="0"/>
        <v>201044553.57000002</v>
      </c>
      <c r="J53" s="54">
        <f>J54+J55</f>
        <v>3027827.92</v>
      </c>
      <c r="K53" s="55">
        <f>K54+K55</f>
        <v>166020894.9100001</v>
      </c>
      <c r="L53" s="53">
        <f t="shared" si="1"/>
        <v>169048722.83000007</v>
      </c>
      <c r="M53" s="47"/>
      <c r="N53" s="47"/>
      <c r="O53" s="47"/>
      <c r="P53" s="47"/>
    </row>
    <row r="54" spans="1:16" ht="12.75">
      <c r="A54" s="224" t="s">
        <v>338</v>
      </c>
      <c r="B54" s="225"/>
      <c r="C54" s="225"/>
      <c r="D54" s="225"/>
      <c r="E54" s="226"/>
      <c r="F54" s="8">
        <v>47</v>
      </c>
      <c r="G54" s="51">
        <v>3027827.92</v>
      </c>
      <c r="H54" s="52">
        <v>159631715.61000004</v>
      </c>
      <c r="I54" s="53">
        <f t="shared" si="0"/>
        <v>162659543.53000003</v>
      </c>
      <c r="J54" s="51">
        <v>3027827.92</v>
      </c>
      <c r="K54" s="52">
        <v>150364007.4000001</v>
      </c>
      <c r="L54" s="53">
        <f t="shared" si="1"/>
        <v>153391835.32000008</v>
      </c>
      <c r="M54" s="47"/>
      <c r="N54" s="47"/>
      <c r="O54" s="47"/>
      <c r="P54" s="47"/>
    </row>
    <row r="55" spans="1:16" ht="12.75">
      <c r="A55" s="224" t="s">
        <v>339</v>
      </c>
      <c r="B55" s="225"/>
      <c r="C55" s="225"/>
      <c r="D55" s="225"/>
      <c r="E55" s="226"/>
      <c r="F55" s="8">
        <v>48</v>
      </c>
      <c r="G55" s="51">
        <v>0</v>
      </c>
      <c r="H55" s="52">
        <v>38385010.04</v>
      </c>
      <c r="I55" s="53">
        <f t="shared" si="0"/>
        <v>38385010.04</v>
      </c>
      <c r="J55" s="51">
        <v>0</v>
      </c>
      <c r="K55" s="52">
        <v>15656887.510000002</v>
      </c>
      <c r="L55" s="53">
        <f t="shared" si="1"/>
        <v>15656887.510000002</v>
      </c>
      <c r="M55" s="47"/>
      <c r="N55" s="47"/>
      <c r="O55" s="47"/>
      <c r="P55" s="47"/>
    </row>
    <row r="56" spans="1:16" ht="12.75">
      <c r="A56" s="227" t="s">
        <v>168</v>
      </c>
      <c r="B56" s="228"/>
      <c r="C56" s="228"/>
      <c r="D56" s="225"/>
      <c r="E56" s="226"/>
      <c r="F56" s="8">
        <v>49</v>
      </c>
      <c r="G56" s="54">
        <f>G57+G60+G61</f>
        <v>8589133.82</v>
      </c>
      <c r="H56" s="55">
        <f>H57+H60+H61</f>
        <v>884395250.4055226</v>
      </c>
      <c r="I56" s="53">
        <f t="shared" si="0"/>
        <v>892984384.2255226</v>
      </c>
      <c r="J56" s="54">
        <f>J57+J60+J61</f>
        <v>6618768.76</v>
      </c>
      <c r="K56" s="55">
        <f>K57+K60+K61</f>
        <v>1269413244.7876384</v>
      </c>
      <c r="L56" s="53">
        <f t="shared" si="1"/>
        <v>1276032013.5476384</v>
      </c>
      <c r="M56" s="47"/>
      <c r="N56" s="47"/>
      <c r="O56" s="47"/>
      <c r="P56" s="47"/>
    </row>
    <row r="57" spans="1:16" ht="12.75">
      <c r="A57" s="227" t="s">
        <v>169</v>
      </c>
      <c r="B57" s="228"/>
      <c r="C57" s="228"/>
      <c r="D57" s="225"/>
      <c r="E57" s="226"/>
      <c r="F57" s="8">
        <v>50</v>
      </c>
      <c r="G57" s="54">
        <f>G58+G59</f>
        <v>145836.68</v>
      </c>
      <c r="H57" s="55">
        <f>H58+H59</f>
        <v>549078259.38</v>
      </c>
      <c r="I57" s="53">
        <f t="shared" si="0"/>
        <v>549224096.06</v>
      </c>
      <c r="J57" s="54">
        <f>J58+J59</f>
        <v>971176.14</v>
      </c>
      <c r="K57" s="55">
        <f>K58+K59</f>
        <v>844166558.66</v>
      </c>
      <c r="L57" s="53">
        <f t="shared" si="1"/>
        <v>845137734.8</v>
      </c>
      <c r="M57" s="47"/>
      <c r="N57" s="47"/>
      <c r="O57" s="47"/>
      <c r="P57" s="47"/>
    </row>
    <row r="58" spans="1:16" ht="12.75">
      <c r="A58" s="224" t="s">
        <v>290</v>
      </c>
      <c r="B58" s="225"/>
      <c r="C58" s="225"/>
      <c r="D58" s="225"/>
      <c r="E58" s="226"/>
      <c r="F58" s="8">
        <v>51</v>
      </c>
      <c r="G58" s="51">
        <v>93861.23</v>
      </c>
      <c r="H58" s="52">
        <v>546784666.98</v>
      </c>
      <c r="I58" s="53">
        <f t="shared" si="0"/>
        <v>546878528.21</v>
      </c>
      <c r="J58" s="51">
        <v>73.64</v>
      </c>
      <c r="K58" s="52">
        <v>837592309.4699999</v>
      </c>
      <c r="L58" s="53">
        <f t="shared" si="1"/>
        <v>837592383.1099999</v>
      </c>
      <c r="M58" s="47"/>
      <c r="N58" s="47"/>
      <c r="O58" s="47"/>
      <c r="P58" s="47"/>
    </row>
    <row r="59" spans="1:16" ht="12.75">
      <c r="A59" s="224" t="s">
        <v>273</v>
      </c>
      <c r="B59" s="225"/>
      <c r="C59" s="225"/>
      <c r="D59" s="225"/>
      <c r="E59" s="226"/>
      <c r="F59" s="8">
        <v>52</v>
      </c>
      <c r="G59" s="51">
        <v>51975.45</v>
      </c>
      <c r="H59" s="52">
        <v>2293592.4</v>
      </c>
      <c r="I59" s="53">
        <f t="shared" si="0"/>
        <v>2345567.85</v>
      </c>
      <c r="J59" s="51">
        <v>971102.5</v>
      </c>
      <c r="K59" s="52">
        <v>6574249.1899999995</v>
      </c>
      <c r="L59" s="53">
        <f t="shared" si="1"/>
        <v>7545351.6899999995</v>
      </c>
      <c r="M59" s="47"/>
      <c r="N59" s="47"/>
      <c r="O59" s="47"/>
      <c r="P59" s="47"/>
    </row>
    <row r="60" spans="1:16" ht="12.75">
      <c r="A60" s="227" t="s">
        <v>274</v>
      </c>
      <c r="B60" s="228"/>
      <c r="C60" s="228"/>
      <c r="D60" s="225"/>
      <c r="E60" s="226"/>
      <c r="F60" s="8">
        <v>53</v>
      </c>
      <c r="G60" s="51">
        <v>0</v>
      </c>
      <c r="H60" s="52">
        <v>29955334.57</v>
      </c>
      <c r="I60" s="53">
        <f t="shared" si="0"/>
        <v>29955334.57</v>
      </c>
      <c r="J60" s="51">
        <v>0</v>
      </c>
      <c r="K60" s="52">
        <v>42822483.14</v>
      </c>
      <c r="L60" s="53">
        <f t="shared" si="1"/>
        <v>42822483.14</v>
      </c>
      <c r="M60" s="47"/>
      <c r="N60" s="47"/>
      <c r="O60" s="47"/>
      <c r="P60" s="47"/>
    </row>
    <row r="61" spans="1:16" ht="12.75">
      <c r="A61" s="227" t="s">
        <v>170</v>
      </c>
      <c r="B61" s="228"/>
      <c r="C61" s="228"/>
      <c r="D61" s="225"/>
      <c r="E61" s="226"/>
      <c r="F61" s="8">
        <v>54</v>
      </c>
      <c r="G61" s="54">
        <f>SUM(G62:G64)</f>
        <v>8443297.14</v>
      </c>
      <c r="H61" s="55">
        <f>SUM(H62:H64)</f>
        <v>305361656.4555226</v>
      </c>
      <c r="I61" s="53">
        <f t="shared" si="0"/>
        <v>313804953.5955226</v>
      </c>
      <c r="J61" s="54">
        <f>SUM(J62:J64)</f>
        <v>5647592.62</v>
      </c>
      <c r="K61" s="55">
        <f>SUM(K62:K64)</f>
        <v>382424202.9876384</v>
      </c>
      <c r="L61" s="53">
        <f t="shared" si="1"/>
        <v>388071795.6076384</v>
      </c>
      <c r="M61" s="47"/>
      <c r="N61" s="47"/>
      <c r="O61" s="47"/>
      <c r="P61" s="47"/>
    </row>
    <row r="62" spans="1:16" ht="12.75">
      <c r="A62" s="224" t="s">
        <v>284</v>
      </c>
      <c r="B62" s="225"/>
      <c r="C62" s="225"/>
      <c r="D62" s="225"/>
      <c r="E62" s="226"/>
      <c r="F62" s="8">
        <v>55</v>
      </c>
      <c r="G62" s="51">
        <v>0</v>
      </c>
      <c r="H62" s="52">
        <v>184995516.66</v>
      </c>
      <c r="I62" s="53">
        <f t="shared" si="0"/>
        <v>184995516.66</v>
      </c>
      <c r="J62" s="51">
        <v>0</v>
      </c>
      <c r="K62" s="52">
        <v>225257236.53</v>
      </c>
      <c r="L62" s="53">
        <f t="shared" si="1"/>
        <v>225257236.53</v>
      </c>
      <c r="M62" s="47"/>
      <c r="N62" s="47"/>
      <c r="O62" s="47"/>
      <c r="P62" s="47"/>
    </row>
    <row r="63" spans="1:16" ht="12.75">
      <c r="A63" s="224" t="s">
        <v>285</v>
      </c>
      <c r="B63" s="225"/>
      <c r="C63" s="225"/>
      <c r="D63" s="225"/>
      <c r="E63" s="226"/>
      <c r="F63" s="8">
        <v>56</v>
      </c>
      <c r="G63" s="51">
        <v>5733392.32</v>
      </c>
      <c r="H63" s="52">
        <v>8374299.800000001</v>
      </c>
      <c r="I63" s="53">
        <f t="shared" si="0"/>
        <v>14107692.120000001</v>
      </c>
      <c r="J63" s="51">
        <v>3036228.99</v>
      </c>
      <c r="K63" s="52">
        <v>6976092.68</v>
      </c>
      <c r="L63" s="53">
        <f t="shared" si="1"/>
        <v>10012321.67</v>
      </c>
      <c r="M63" s="47"/>
      <c r="N63" s="47"/>
      <c r="O63" s="47"/>
      <c r="P63" s="47"/>
    </row>
    <row r="64" spans="1:16" ht="12.75">
      <c r="A64" s="224" t="s">
        <v>340</v>
      </c>
      <c r="B64" s="225"/>
      <c r="C64" s="225"/>
      <c r="D64" s="225"/>
      <c r="E64" s="226"/>
      <c r="F64" s="8">
        <v>57</v>
      </c>
      <c r="G64" s="51">
        <v>2709904.8200000003</v>
      </c>
      <c r="H64" s="52">
        <v>111991839.99552259</v>
      </c>
      <c r="I64" s="53">
        <f t="shared" si="0"/>
        <v>114701744.81552258</v>
      </c>
      <c r="J64" s="51">
        <v>2611363.63</v>
      </c>
      <c r="K64" s="52">
        <v>150190873.7776384</v>
      </c>
      <c r="L64" s="53">
        <f t="shared" si="1"/>
        <v>152802237.4076384</v>
      </c>
      <c r="M64" s="47"/>
      <c r="N64" s="47"/>
      <c r="O64" s="47"/>
      <c r="P64" s="47"/>
    </row>
    <row r="65" spans="1:16" ht="12.75">
      <c r="A65" s="227" t="s">
        <v>171</v>
      </c>
      <c r="B65" s="228"/>
      <c r="C65" s="228"/>
      <c r="D65" s="225"/>
      <c r="E65" s="226"/>
      <c r="F65" s="8">
        <v>58</v>
      </c>
      <c r="G65" s="54">
        <f>G66+G70+G71</f>
        <v>34015295.72</v>
      </c>
      <c r="H65" s="55">
        <f>H66+H70+H71</f>
        <v>124447654.15</v>
      </c>
      <c r="I65" s="53">
        <f t="shared" si="0"/>
        <v>158462949.87</v>
      </c>
      <c r="J65" s="54">
        <f>J66+J70+J71</f>
        <v>31953935.569999997</v>
      </c>
      <c r="K65" s="55">
        <f>K66+K70+K71</f>
        <v>109757238.56</v>
      </c>
      <c r="L65" s="53">
        <f t="shared" si="1"/>
        <v>141711174.13</v>
      </c>
      <c r="M65" s="47"/>
      <c r="N65" s="47"/>
      <c r="O65" s="47"/>
      <c r="P65" s="47"/>
    </row>
    <row r="66" spans="1:16" ht="12.75">
      <c r="A66" s="227" t="s">
        <v>172</v>
      </c>
      <c r="B66" s="228"/>
      <c r="C66" s="228"/>
      <c r="D66" s="225"/>
      <c r="E66" s="226"/>
      <c r="F66" s="8">
        <v>59</v>
      </c>
      <c r="G66" s="54">
        <f>SUM(G67:G69)</f>
        <v>34011885.24</v>
      </c>
      <c r="H66" s="55">
        <f>SUM(H67:H69)</f>
        <v>121667385.93</v>
      </c>
      <c r="I66" s="53">
        <f t="shared" si="0"/>
        <v>155679271.17000002</v>
      </c>
      <c r="J66" s="54">
        <f>SUM(J67:J69)</f>
        <v>31945938.589999996</v>
      </c>
      <c r="K66" s="55">
        <f>SUM(K67:K69)</f>
        <v>107606237.38</v>
      </c>
      <c r="L66" s="53">
        <f t="shared" si="1"/>
        <v>139552175.97</v>
      </c>
      <c r="M66" s="47"/>
      <c r="N66" s="47"/>
      <c r="O66" s="47"/>
      <c r="P66" s="47"/>
    </row>
    <row r="67" spans="1:16" ht="12.75">
      <c r="A67" s="224" t="s">
        <v>341</v>
      </c>
      <c r="B67" s="225"/>
      <c r="C67" s="225"/>
      <c r="D67" s="225"/>
      <c r="E67" s="226"/>
      <c r="F67" s="8">
        <v>60</v>
      </c>
      <c r="G67" s="51">
        <v>3362869.57</v>
      </c>
      <c r="H67" s="52">
        <v>120916845.38000001</v>
      </c>
      <c r="I67" s="53">
        <f t="shared" si="0"/>
        <v>124279714.95</v>
      </c>
      <c r="J67" s="51">
        <v>3167063.31</v>
      </c>
      <c r="K67" s="52">
        <v>104545718.44999999</v>
      </c>
      <c r="L67" s="53">
        <f t="shared" si="1"/>
        <v>107712781.75999999</v>
      </c>
      <c r="M67" s="47"/>
      <c r="N67" s="47"/>
      <c r="O67" s="47"/>
      <c r="P67" s="47"/>
    </row>
    <row r="68" spans="1:16" ht="12.75">
      <c r="A68" s="224" t="s">
        <v>342</v>
      </c>
      <c r="B68" s="225"/>
      <c r="C68" s="225"/>
      <c r="D68" s="225"/>
      <c r="E68" s="226"/>
      <c r="F68" s="8">
        <v>61</v>
      </c>
      <c r="G68" s="51">
        <v>30647624.89</v>
      </c>
      <c r="H68" s="52">
        <v>0</v>
      </c>
      <c r="I68" s="53">
        <f t="shared" si="0"/>
        <v>30647624.89</v>
      </c>
      <c r="J68" s="51">
        <v>28775290.659999996</v>
      </c>
      <c r="K68" s="52">
        <v>0</v>
      </c>
      <c r="L68" s="53">
        <f t="shared" si="1"/>
        <v>28775290.659999996</v>
      </c>
      <c r="M68" s="47"/>
      <c r="N68" s="47"/>
      <c r="O68" s="47"/>
      <c r="P68" s="47"/>
    </row>
    <row r="69" spans="1:16" ht="12.75">
      <c r="A69" s="224" t="s">
        <v>343</v>
      </c>
      <c r="B69" s="225"/>
      <c r="C69" s="225"/>
      <c r="D69" s="225"/>
      <c r="E69" s="226"/>
      <c r="F69" s="8">
        <v>62</v>
      </c>
      <c r="G69" s="51">
        <v>1390.78</v>
      </c>
      <c r="H69" s="52">
        <v>750540.5499999999</v>
      </c>
      <c r="I69" s="53">
        <f t="shared" si="0"/>
        <v>751931.33</v>
      </c>
      <c r="J69" s="51">
        <v>3584.62</v>
      </c>
      <c r="K69" s="52">
        <v>3060518.93</v>
      </c>
      <c r="L69" s="53">
        <f t="shared" si="1"/>
        <v>3064103.5500000003</v>
      </c>
      <c r="M69" s="47"/>
      <c r="N69" s="47"/>
      <c r="O69" s="47"/>
      <c r="P69" s="47"/>
    </row>
    <row r="70" spans="1:16" ht="12.75">
      <c r="A70" s="227" t="s">
        <v>344</v>
      </c>
      <c r="B70" s="228"/>
      <c r="C70" s="228"/>
      <c r="D70" s="225"/>
      <c r="E70" s="226"/>
      <c r="F70" s="8">
        <v>63</v>
      </c>
      <c r="G70" s="51">
        <v>0</v>
      </c>
      <c r="H70" s="52">
        <v>1020262.77</v>
      </c>
      <c r="I70" s="53">
        <f t="shared" si="0"/>
        <v>1020262.77</v>
      </c>
      <c r="J70" s="51">
        <v>0</v>
      </c>
      <c r="K70" s="52">
        <v>850089</v>
      </c>
      <c r="L70" s="53">
        <f t="shared" si="1"/>
        <v>850089</v>
      </c>
      <c r="M70" s="47"/>
      <c r="N70" s="47"/>
      <c r="O70" s="47"/>
      <c r="P70" s="47"/>
    </row>
    <row r="71" spans="1:16" ht="12.75">
      <c r="A71" s="227" t="s">
        <v>345</v>
      </c>
      <c r="B71" s="228"/>
      <c r="C71" s="228"/>
      <c r="D71" s="225"/>
      <c r="E71" s="226"/>
      <c r="F71" s="8">
        <v>64</v>
      </c>
      <c r="G71" s="51">
        <v>3410.48</v>
      </c>
      <c r="H71" s="52">
        <v>1760005.45</v>
      </c>
      <c r="I71" s="53">
        <f t="shared" si="0"/>
        <v>1763415.93</v>
      </c>
      <c r="J71" s="51">
        <v>7996.98</v>
      </c>
      <c r="K71" s="52">
        <v>1300912.1800000002</v>
      </c>
      <c r="L71" s="53">
        <f t="shared" si="1"/>
        <v>1308909.1600000001</v>
      </c>
      <c r="M71" s="47"/>
      <c r="N71" s="47"/>
      <c r="O71" s="47"/>
      <c r="P71" s="47"/>
    </row>
    <row r="72" spans="1:16" ht="24.75" customHeight="1">
      <c r="A72" s="227" t="s">
        <v>173</v>
      </c>
      <c r="B72" s="228"/>
      <c r="C72" s="228"/>
      <c r="D72" s="225"/>
      <c r="E72" s="226"/>
      <c r="F72" s="8">
        <v>65</v>
      </c>
      <c r="G72" s="54">
        <f>SUM(G73:G75)</f>
        <v>37053458.260000005</v>
      </c>
      <c r="H72" s="55">
        <f>SUM(H73:H75)</f>
        <v>47626208.900000006</v>
      </c>
      <c r="I72" s="53">
        <f t="shared" si="0"/>
        <v>84679667.16000001</v>
      </c>
      <c r="J72" s="54">
        <f>SUM(J73:J75)</f>
        <v>36601454.36</v>
      </c>
      <c r="K72" s="55">
        <f>SUM(K73:K75)</f>
        <v>46177579.150000006</v>
      </c>
      <c r="L72" s="53">
        <f t="shared" si="1"/>
        <v>82779033.51</v>
      </c>
      <c r="M72" s="47"/>
      <c r="N72" s="47"/>
      <c r="O72" s="47"/>
      <c r="P72" s="47"/>
    </row>
    <row r="73" spans="1:16" ht="12.75">
      <c r="A73" s="224" t="s">
        <v>346</v>
      </c>
      <c r="B73" s="225"/>
      <c r="C73" s="225"/>
      <c r="D73" s="225"/>
      <c r="E73" s="226"/>
      <c r="F73" s="8">
        <v>66</v>
      </c>
      <c r="G73" s="51">
        <v>36628471.59</v>
      </c>
      <c r="H73" s="52">
        <v>34006020.480000004</v>
      </c>
      <c r="I73" s="53">
        <f>SUM(G73:H73)</f>
        <v>70634492.07000001</v>
      </c>
      <c r="J73" s="51">
        <v>35814047.25</v>
      </c>
      <c r="K73" s="52">
        <v>33497370.38</v>
      </c>
      <c r="L73" s="53">
        <f>SUM(J73:K73)</f>
        <v>69311417.63</v>
      </c>
      <c r="M73" s="47"/>
      <c r="N73" s="47"/>
      <c r="O73" s="47"/>
      <c r="P73" s="47"/>
    </row>
    <row r="74" spans="1:16" ht="12.75">
      <c r="A74" s="224" t="s">
        <v>347</v>
      </c>
      <c r="B74" s="225"/>
      <c r="C74" s="225"/>
      <c r="D74" s="225"/>
      <c r="E74" s="226"/>
      <c r="F74" s="8">
        <v>67</v>
      </c>
      <c r="G74" s="51">
        <v>0</v>
      </c>
      <c r="H74" s="52">
        <v>0</v>
      </c>
      <c r="I74" s="53">
        <f>SUM(G74:H74)</f>
        <v>0</v>
      </c>
      <c r="J74" s="51">
        <v>0</v>
      </c>
      <c r="K74" s="52">
        <v>103188.29</v>
      </c>
      <c r="L74" s="53">
        <f>SUM(J74:K74)</f>
        <v>103188.29</v>
      </c>
      <c r="M74" s="47"/>
      <c r="N74" s="47"/>
      <c r="O74" s="47"/>
      <c r="P74" s="47"/>
    </row>
    <row r="75" spans="1:16" ht="12.75">
      <c r="A75" s="224" t="s">
        <v>361</v>
      </c>
      <c r="B75" s="225"/>
      <c r="C75" s="225"/>
      <c r="D75" s="225"/>
      <c r="E75" s="226"/>
      <c r="F75" s="8">
        <v>68</v>
      </c>
      <c r="G75" s="51">
        <v>424986.67000000004</v>
      </c>
      <c r="H75" s="52">
        <v>13620188.42</v>
      </c>
      <c r="I75" s="53">
        <f>SUM(G75:H75)</f>
        <v>14045175.09</v>
      </c>
      <c r="J75" s="51">
        <v>787407.11</v>
      </c>
      <c r="K75" s="52">
        <v>12577020.48</v>
      </c>
      <c r="L75" s="53">
        <f>SUM(J75:K75)</f>
        <v>13364427.59</v>
      </c>
      <c r="M75" s="47"/>
      <c r="N75" s="47"/>
      <c r="O75" s="47"/>
      <c r="P75" s="47"/>
    </row>
    <row r="76" spans="1:16" ht="12.75">
      <c r="A76" s="227" t="s">
        <v>174</v>
      </c>
      <c r="B76" s="228"/>
      <c r="C76" s="228"/>
      <c r="D76" s="225"/>
      <c r="E76" s="226"/>
      <c r="F76" s="8">
        <v>69</v>
      </c>
      <c r="G76" s="54">
        <f>G8+G11+G14+G18+G44+G45+G53+G56+G65+G72</f>
        <v>2584180061.4600005</v>
      </c>
      <c r="H76" s="55">
        <f>H8+H11+H14+H18+H44+H45+H53+H56+H65+H72</f>
        <v>7079330524.255521</v>
      </c>
      <c r="I76" s="53">
        <f>SUM(G76:H76)</f>
        <v>9663510585.71552</v>
      </c>
      <c r="J76" s="54">
        <f>J8+J11+J14+J18+J44+J45+J53+J56+J65+J72</f>
        <v>2701006004.2400007</v>
      </c>
      <c r="K76" s="55">
        <f>K8+K11+K14+K18+K44+K45+K53+K56+K65+K72</f>
        <v>7338108812.463786</v>
      </c>
      <c r="L76" s="53">
        <f>SUM(J76:K76)</f>
        <v>10039114816.703787</v>
      </c>
      <c r="M76" s="47"/>
      <c r="N76" s="47"/>
      <c r="O76" s="47"/>
      <c r="P76" s="47"/>
    </row>
    <row r="77" spans="1:16" ht="12.75">
      <c r="A77" s="229" t="s">
        <v>33</v>
      </c>
      <c r="B77" s="230"/>
      <c r="C77" s="230"/>
      <c r="D77" s="231"/>
      <c r="E77" s="232"/>
      <c r="F77" s="9">
        <v>70</v>
      </c>
      <c r="G77" s="56">
        <v>3504677.4</v>
      </c>
      <c r="H77" s="57">
        <v>1241636870.3300002</v>
      </c>
      <c r="I77" s="53">
        <f>SUM(G77:H77)</f>
        <v>1245141547.7300003</v>
      </c>
      <c r="J77" s="56">
        <v>3472109.5</v>
      </c>
      <c r="K77" s="57">
        <v>1157035434.52</v>
      </c>
      <c r="L77" s="58">
        <f>SUM(J77:K77)</f>
        <v>1160507544.02</v>
      </c>
      <c r="M77" s="47"/>
      <c r="N77" s="47"/>
      <c r="O77" s="47"/>
      <c r="P77" s="47"/>
    </row>
    <row r="78" spans="1:16" ht="12.75">
      <c r="A78" s="233" t="s">
        <v>221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5"/>
      <c r="O78" s="47"/>
      <c r="P78" s="47"/>
    </row>
    <row r="79" spans="1:16" ht="12.75">
      <c r="A79" s="212" t="s">
        <v>175</v>
      </c>
      <c r="B79" s="213"/>
      <c r="C79" s="213"/>
      <c r="D79" s="214"/>
      <c r="E79" s="215"/>
      <c r="F79" s="7">
        <v>71</v>
      </c>
      <c r="G79" s="48">
        <f>G80+G84+G85+G89+G93+G96</f>
        <v>168020329.98207</v>
      </c>
      <c r="H79" s="49">
        <f>H80+H84+H85+H89+H93+H96</f>
        <v>2028150205.28938</v>
      </c>
      <c r="I79" s="50">
        <f>SUM(G79:H79)</f>
        <v>2196170535.27145</v>
      </c>
      <c r="J79" s="48">
        <f>J80+J84+J85+J89+J93+J96</f>
        <v>162186546.29393238</v>
      </c>
      <c r="K79" s="49">
        <f>K80+K84+K85+K89+K93+K96</f>
        <v>2046410252.6346564</v>
      </c>
      <c r="L79" s="50">
        <f>SUM(J79:K79)</f>
        <v>2208596798.928589</v>
      </c>
      <c r="M79" s="47"/>
      <c r="N79" s="47"/>
      <c r="O79" s="47"/>
      <c r="P79" s="47"/>
    </row>
    <row r="80" spans="1:16" ht="12.75">
      <c r="A80" s="227" t="s">
        <v>176</v>
      </c>
      <c r="B80" s="228"/>
      <c r="C80" s="228"/>
      <c r="D80" s="225"/>
      <c r="E80" s="226"/>
      <c r="F80" s="8">
        <v>72</v>
      </c>
      <c r="G80" s="54">
        <f>SUM(G81:G83)</f>
        <v>44288719.99999999</v>
      </c>
      <c r="H80" s="55">
        <f>SUM(H81:H83)</f>
        <v>557287080</v>
      </c>
      <c r="I80" s="53">
        <f aca="true" t="shared" si="2" ref="I80:I128">SUM(G80:H80)</f>
        <v>601575800</v>
      </c>
      <c r="J80" s="54">
        <f>SUM(J81:J83)</f>
        <v>44288720.00000001</v>
      </c>
      <c r="K80" s="55">
        <f>SUM(K81:K83)</f>
        <v>557287079.65</v>
      </c>
      <c r="L80" s="53">
        <f aca="true" t="shared" si="3" ref="L80:L128">SUM(J80:K80)</f>
        <v>601575799.65</v>
      </c>
      <c r="M80" s="47"/>
      <c r="N80" s="47"/>
      <c r="O80" s="47"/>
      <c r="P80" s="47"/>
    </row>
    <row r="81" spans="1:16" ht="12.75">
      <c r="A81" s="224" t="s">
        <v>34</v>
      </c>
      <c r="B81" s="225"/>
      <c r="C81" s="225"/>
      <c r="D81" s="225"/>
      <c r="E81" s="226"/>
      <c r="F81" s="8">
        <v>73</v>
      </c>
      <c r="G81" s="51">
        <v>44288719.99999999</v>
      </c>
      <c r="H81" s="52">
        <v>545037080</v>
      </c>
      <c r="I81" s="53">
        <f t="shared" si="2"/>
        <v>589325800</v>
      </c>
      <c r="J81" s="51">
        <v>44288720.00000001</v>
      </c>
      <c r="K81" s="52">
        <v>545037079.65</v>
      </c>
      <c r="L81" s="53">
        <f t="shared" si="3"/>
        <v>589325799.65</v>
      </c>
      <c r="M81" s="47"/>
      <c r="N81" s="47"/>
      <c r="O81" s="47"/>
      <c r="P81" s="47"/>
    </row>
    <row r="82" spans="1:16" ht="12.75">
      <c r="A82" s="224" t="s">
        <v>35</v>
      </c>
      <c r="B82" s="225"/>
      <c r="C82" s="225"/>
      <c r="D82" s="225"/>
      <c r="E82" s="226"/>
      <c r="F82" s="8">
        <v>74</v>
      </c>
      <c r="G82" s="51">
        <v>0</v>
      </c>
      <c r="H82" s="52">
        <v>12250000</v>
      </c>
      <c r="I82" s="53">
        <f t="shared" si="2"/>
        <v>12250000</v>
      </c>
      <c r="J82" s="51">
        <v>0</v>
      </c>
      <c r="K82" s="52">
        <v>12250000</v>
      </c>
      <c r="L82" s="53">
        <f t="shared" si="3"/>
        <v>12250000</v>
      </c>
      <c r="M82" s="47"/>
      <c r="N82" s="47"/>
      <c r="O82" s="47"/>
      <c r="P82" s="47"/>
    </row>
    <row r="83" spans="1:16" ht="12.75">
      <c r="A83" s="224" t="s">
        <v>36</v>
      </c>
      <c r="B83" s="225"/>
      <c r="C83" s="225"/>
      <c r="D83" s="225"/>
      <c r="E83" s="226"/>
      <c r="F83" s="8">
        <v>75</v>
      </c>
      <c r="G83" s="51">
        <v>0</v>
      </c>
      <c r="H83" s="52">
        <v>0</v>
      </c>
      <c r="I83" s="53">
        <f t="shared" si="2"/>
        <v>0</v>
      </c>
      <c r="J83" s="51">
        <v>0</v>
      </c>
      <c r="K83" s="52">
        <v>0</v>
      </c>
      <c r="L83" s="53">
        <f t="shared" si="3"/>
        <v>0</v>
      </c>
      <c r="M83" s="47"/>
      <c r="N83" s="47"/>
      <c r="O83" s="47"/>
      <c r="P83" s="47"/>
    </row>
    <row r="84" spans="1:16" ht="12.75">
      <c r="A84" s="227" t="s">
        <v>37</v>
      </c>
      <c r="B84" s="228"/>
      <c r="C84" s="228"/>
      <c r="D84" s="225"/>
      <c r="E84" s="226"/>
      <c r="F84" s="8">
        <v>76</v>
      </c>
      <c r="G84" s="51">
        <v>0</v>
      </c>
      <c r="H84" s="52">
        <v>681482525.25</v>
      </c>
      <c r="I84" s="53">
        <f t="shared" si="2"/>
        <v>681482525.25</v>
      </c>
      <c r="J84" s="51">
        <v>0</v>
      </c>
      <c r="K84" s="52">
        <v>681482525.25</v>
      </c>
      <c r="L84" s="53">
        <f t="shared" si="3"/>
        <v>681482525.25</v>
      </c>
      <c r="M84" s="47"/>
      <c r="N84" s="47"/>
      <c r="O84" s="47"/>
      <c r="P84" s="47"/>
    </row>
    <row r="85" spans="1:16" ht="12.75">
      <c r="A85" s="227" t="s">
        <v>177</v>
      </c>
      <c r="B85" s="228"/>
      <c r="C85" s="228"/>
      <c r="D85" s="225"/>
      <c r="E85" s="226"/>
      <c r="F85" s="8">
        <v>77</v>
      </c>
      <c r="G85" s="54">
        <f>SUM(G86:G88)</f>
        <v>11713225.942499999</v>
      </c>
      <c r="H85" s="55">
        <f>SUM(H86:H88)</f>
        <v>235089538.97007212</v>
      </c>
      <c r="I85" s="53">
        <f t="shared" si="2"/>
        <v>246802764.91257212</v>
      </c>
      <c r="J85" s="54">
        <f>SUM(J86:J88)</f>
        <v>216445.87500000093</v>
      </c>
      <c r="K85" s="55">
        <f>SUM(K86:K88)</f>
        <v>211702333.6983121</v>
      </c>
      <c r="L85" s="53">
        <f t="shared" si="3"/>
        <v>211918779.5733121</v>
      </c>
      <c r="M85" s="47"/>
      <c r="N85" s="47"/>
      <c r="O85" s="47"/>
      <c r="P85" s="47"/>
    </row>
    <row r="86" spans="1:16" ht="12.75">
      <c r="A86" s="224" t="s">
        <v>38</v>
      </c>
      <c r="B86" s="225"/>
      <c r="C86" s="225"/>
      <c r="D86" s="225"/>
      <c r="E86" s="226"/>
      <c r="F86" s="8">
        <v>78</v>
      </c>
      <c r="G86" s="51">
        <v>0</v>
      </c>
      <c r="H86" s="52">
        <v>139223593.370656</v>
      </c>
      <c r="I86" s="53">
        <f t="shared" si="2"/>
        <v>139223593.370656</v>
      </c>
      <c r="J86" s="51">
        <v>0</v>
      </c>
      <c r="K86" s="52">
        <v>141156277.07232392</v>
      </c>
      <c r="L86" s="53">
        <f t="shared" si="3"/>
        <v>141156277.07232392</v>
      </c>
      <c r="M86" s="47"/>
      <c r="N86" s="47"/>
      <c r="O86" s="47"/>
      <c r="P86" s="47"/>
    </row>
    <row r="87" spans="1:16" ht="12.75">
      <c r="A87" s="224" t="s">
        <v>39</v>
      </c>
      <c r="B87" s="225"/>
      <c r="C87" s="225"/>
      <c r="D87" s="225"/>
      <c r="E87" s="226"/>
      <c r="F87" s="8">
        <v>79</v>
      </c>
      <c r="G87" s="51">
        <v>11713225.942499999</v>
      </c>
      <c r="H87" s="52">
        <v>94297704.80670811</v>
      </c>
      <c r="I87" s="53">
        <f t="shared" si="2"/>
        <v>106010930.74920811</v>
      </c>
      <c r="J87" s="51">
        <v>216445.87500000093</v>
      </c>
      <c r="K87" s="52">
        <v>70546056.62598819</v>
      </c>
      <c r="L87" s="53">
        <f t="shared" si="3"/>
        <v>70762502.50098819</v>
      </c>
      <c r="M87" s="47"/>
      <c r="N87" s="47"/>
      <c r="O87" s="47"/>
      <c r="P87" s="47"/>
    </row>
    <row r="88" spans="1:16" ht="12.75">
      <c r="A88" s="224" t="s">
        <v>40</v>
      </c>
      <c r="B88" s="225"/>
      <c r="C88" s="225"/>
      <c r="D88" s="225"/>
      <c r="E88" s="226"/>
      <c r="F88" s="8">
        <v>80</v>
      </c>
      <c r="G88" s="51">
        <v>0</v>
      </c>
      <c r="H88" s="52">
        <v>1568240.7927080002</v>
      </c>
      <c r="I88" s="53">
        <f t="shared" si="2"/>
        <v>1568240.7927080002</v>
      </c>
      <c r="J88" s="51">
        <v>0</v>
      </c>
      <c r="K88" s="52">
        <v>0</v>
      </c>
      <c r="L88" s="53">
        <f t="shared" si="3"/>
        <v>0</v>
      </c>
      <c r="M88" s="47"/>
      <c r="N88" s="47"/>
      <c r="O88" s="47"/>
      <c r="P88" s="47"/>
    </row>
    <row r="89" spans="1:16" ht="12.75">
      <c r="A89" s="227" t="s">
        <v>178</v>
      </c>
      <c r="B89" s="228"/>
      <c r="C89" s="228"/>
      <c r="D89" s="225"/>
      <c r="E89" s="226"/>
      <c r="F89" s="8">
        <v>81</v>
      </c>
      <c r="G89" s="54">
        <f>SUM(G90:G92)</f>
        <v>83803429.92</v>
      </c>
      <c r="H89" s="55">
        <f>SUM(H90:H92)</f>
        <v>430942140.83</v>
      </c>
      <c r="I89" s="53">
        <f t="shared" si="2"/>
        <v>514745570.75</v>
      </c>
      <c r="J89" s="54">
        <f>SUM(J90:J92)</f>
        <v>83803429.92</v>
      </c>
      <c r="K89" s="55">
        <f>SUM(K90:K92)</f>
        <v>311731863.92</v>
      </c>
      <c r="L89" s="53">
        <f t="shared" si="3"/>
        <v>395535293.84000003</v>
      </c>
      <c r="M89" s="47"/>
      <c r="N89" s="47"/>
      <c r="O89" s="47"/>
      <c r="P89" s="47"/>
    </row>
    <row r="90" spans="1:16" ht="12.75">
      <c r="A90" s="224" t="s">
        <v>41</v>
      </c>
      <c r="B90" s="225"/>
      <c r="C90" s="225"/>
      <c r="D90" s="225"/>
      <c r="E90" s="226"/>
      <c r="F90" s="8">
        <v>82</v>
      </c>
      <c r="G90" s="51">
        <v>721928.7300000004</v>
      </c>
      <c r="H90" s="52">
        <v>23066526.130000003</v>
      </c>
      <c r="I90" s="53">
        <f t="shared" si="2"/>
        <v>23788454.860000003</v>
      </c>
      <c r="J90" s="51">
        <v>721928.7299999995</v>
      </c>
      <c r="K90" s="52">
        <v>22853579.17</v>
      </c>
      <c r="L90" s="53">
        <f t="shared" si="3"/>
        <v>23575507.900000002</v>
      </c>
      <c r="M90" s="47"/>
      <c r="N90" s="47"/>
      <c r="O90" s="47"/>
      <c r="P90" s="47"/>
    </row>
    <row r="91" spans="1:16" ht="12.75">
      <c r="A91" s="224" t="s">
        <v>42</v>
      </c>
      <c r="B91" s="225"/>
      <c r="C91" s="225"/>
      <c r="D91" s="225"/>
      <c r="E91" s="226"/>
      <c r="F91" s="8">
        <v>83</v>
      </c>
      <c r="G91" s="51">
        <v>7581501.19</v>
      </c>
      <c r="H91" s="52">
        <v>139638995.3</v>
      </c>
      <c r="I91" s="53">
        <f t="shared" si="2"/>
        <v>147220496.49</v>
      </c>
      <c r="J91" s="51">
        <v>7581501.1899999995</v>
      </c>
      <c r="K91" s="52">
        <v>139638995.3</v>
      </c>
      <c r="L91" s="53">
        <f t="shared" si="3"/>
        <v>147220496.49</v>
      </c>
      <c r="M91" s="47"/>
      <c r="N91" s="47"/>
      <c r="O91" s="47"/>
      <c r="P91" s="47"/>
    </row>
    <row r="92" spans="1:16" ht="12.75">
      <c r="A92" s="224" t="s">
        <v>43</v>
      </c>
      <c r="B92" s="225"/>
      <c r="C92" s="225"/>
      <c r="D92" s="225"/>
      <c r="E92" s="226"/>
      <c r="F92" s="8">
        <v>84</v>
      </c>
      <c r="G92" s="51">
        <v>75500000</v>
      </c>
      <c r="H92" s="52">
        <v>268236619.39999998</v>
      </c>
      <c r="I92" s="53">
        <f t="shared" si="2"/>
        <v>343736619.4</v>
      </c>
      <c r="J92" s="51">
        <v>75500000</v>
      </c>
      <c r="K92" s="52">
        <v>149239289.45</v>
      </c>
      <c r="L92" s="53">
        <f t="shared" si="3"/>
        <v>224739289.45</v>
      </c>
      <c r="M92" s="47"/>
      <c r="N92" s="47"/>
      <c r="O92" s="47"/>
      <c r="P92" s="47"/>
    </row>
    <row r="93" spans="1:16" ht="12.75">
      <c r="A93" s="227" t="s">
        <v>179</v>
      </c>
      <c r="B93" s="228"/>
      <c r="C93" s="228"/>
      <c r="D93" s="225"/>
      <c r="E93" s="226"/>
      <c r="F93" s="8">
        <v>85</v>
      </c>
      <c r="G93" s="54">
        <f>SUM(G94:G95)</f>
        <v>29622963.859570004</v>
      </c>
      <c r="H93" s="55">
        <f>SUM(H94:H95)</f>
        <v>588014054.1647352</v>
      </c>
      <c r="I93" s="53">
        <f t="shared" si="2"/>
        <v>617637018.0243052</v>
      </c>
      <c r="J93" s="54">
        <f>SUM(J94:J95)</f>
        <v>32273201.053922404</v>
      </c>
      <c r="K93" s="55">
        <f>SUM(K94:K95)</f>
        <v>246110923.32717958</v>
      </c>
      <c r="L93" s="53">
        <f t="shared" si="3"/>
        <v>278384124.38110197</v>
      </c>
      <c r="M93" s="47"/>
      <c r="N93" s="47"/>
      <c r="O93" s="47"/>
      <c r="P93" s="47"/>
    </row>
    <row r="94" spans="1:16" ht="12.75">
      <c r="A94" s="224" t="s">
        <v>4</v>
      </c>
      <c r="B94" s="225"/>
      <c r="C94" s="225"/>
      <c r="D94" s="225"/>
      <c r="E94" s="226"/>
      <c r="F94" s="8">
        <v>86</v>
      </c>
      <c r="G94" s="51">
        <v>29622963.859570004</v>
      </c>
      <c r="H94" s="52">
        <v>588014054.1647352</v>
      </c>
      <c r="I94" s="53">
        <f t="shared" si="2"/>
        <v>617637018.0243052</v>
      </c>
      <c r="J94" s="51">
        <v>32273201.053922404</v>
      </c>
      <c r="K94" s="52">
        <v>246110923.32717958</v>
      </c>
      <c r="L94" s="53">
        <f t="shared" si="3"/>
        <v>278384124.38110197</v>
      </c>
      <c r="M94" s="47"/>
      <c r="N94" s="47"/>
      <c r="O94" s="47"/>
      <c r="P94" s="47"/>
    </row>
    <row r="95" spans="1:16" ht="12.75">
      <c r="A95" s="224" t="s">
        <v>232</v>
      </c>
      <c r="B95" s="225"/>
      <c r="C95" s="225"/>
      <c r="D95" s="225"/>
      <c r="E95" s="226"/>
      <c r="F95" s="8">
        <v>87</v>
      </c>
      <c r="G95" s="51">
        <v>0</v>
      </c>
      <c r="H95" s="52"/>
      <c r="I95" s="53">
        <f t="shared" si="2"/>
        <v>0</v>
      </c>
      <c r="J95" s="51">
        <v>0</v>
      </c>
      <c r="K95" s="52">
        <v>0</v>
      </c>
      <c r="L95" s="53">
        <f t="shared" si="3"/>
        <v>0</v>
      </c>
      <c r="M95" s="47"/>
      <c r="N95" s="47"/>
      <c r="O95" s="47"/>
      <c r="P95" s="47"/>
    </row>
    <row r="96" spans="1:16" ht="12.75">
      <c r="A96" s="227" t="s">
        <v>180</v>
      </c>
      <c r="B96" s="228"/>
      <c r="C96" s="228"/>
      <c r="D96" s="225"/>
      <c r="E96" s="226"/>
      <c r="F96" s="8">
        <v>88</v>
      </c>
      <c r="G96" s="54">
        <f>SUM(G97:G98)</f>
        <v>-1408009.7400000002</v>
      </c>
      <c r="H96" s="55">
        <f>SUM(H97:H98)</f>
        <v>-464665133.925427</v>
      </c>
      <c r="I96" s="53">
        <f t="shared" si="2"/>
        <v>-466073143.665427</v>
      </c>
      <c r="J96" s="54">
        <f>SUM(J97:J98)</f>
        <v>1604749.4450099359</v>
      </c>
      <c r="K96" s="55">
        <f>SUM(K97:K98)</f>
        <v>38095526.7891645</v>
      </c>
      <c r="L96" s="53">
        <f t="shared" si="3"/>
        <v>39700276.23417444</v>
      </c>
      <c r="M96" s="47"/>
      <c r="N96" s="47"/>
      <c r="O96" s="47"/>
      <c r="P96" s="47"/>
    </row>
    <row r="97" spans="1:16" ht="12.75">
      <c r="A97" s="224" t="s">
        <v>233</v>
      </c>
      <c r="B97" s="225"/>
      <c r="C97" s="225"/>
      <c r="D97" s="225"/>
      <c r="E97" s="226"/>
      <c r="F97" s="8">
        <v>89</v>
      </c>
      <c r="G97" s="51"/>
      <c r="H97" s="52"/>
      <c r="I97" s="53">
        <f t="shared" si="2"/>
        <v>0</v>
      </c>
      <c r="J97" s="51">
        <v>1604749.4450099359</v>
      </c>
      <c r="K97" s="52">
        <v>38095526.7891645</v>
      </c>
      <c r="L97" s="53">
        <f t="shared" si="3"/>
        <v>39700276.23417444</v>
      </c>
      <c r="M97" s="47"/>
      <c r="N97" s="47"/>
      <c r="O97" s="47"/>
      <c r="P97" s="47"/>
    </row>
    <row r="98" spans="1:16" ht="12.75">
      <c r="A98" s="224" t="s">
        <v>291</v>
      </c>
      <c r="B98" s="225"/>
      <c r="C98" s="225"/>
      <c r="D98" s="225"/>
      <c r="E98" s="226"/>
      <c r="F98" s="8">
        <v>90</v>
      </c>
      <c r="G98" s="51">
        <v>-1408009.7400000002</v>
      </c>
      <c r="H98" s="52">
        <v>-464665133.925427</v>
      </c>
      <c r="I98" s="53">
        <f t="shared" si="2"/>
        <v>-466073143.665427</v>
      </c>
      <c r="J98" s="51">
        <v>0</v>
      </c>
      <c r="K98" s="52">
        <v>0</v>
      </c>
      <c r="L98" s="53">
        <f t="shared" si="3"/>
        <v>0</v>
      </c>
      <c r="M98" s="47"/>
      <c r="N98" s="47"/>
      <c r="O98" s="47"/>
      <c r="P98" s="47"/>
    </row>
    <row r="99" spans="1:16" ht="12.75">
      <c r="A99" s="227" t="s">
        <v>398</v>
      </c>
      <c r="B99" s="228"/>
      <c r="C99" s="228"/>
      <c r="D99" s="225"/>
      <c r="E99" s="226"/>
      <c r="F99" s="8">
        <v>91</v>
      </c>
      <c r="G99" s="51">
        <v>8101611.44863</v>
      </c>
      <c r="H99" s="52">
        <v>26971415.783513002</v>
      </c>
      <c r="I99" s="53">
        <f t="shared" si="2"/>
        <v>35073027.232143</v>
      </c>
      <c r="J99" s="51">
        <v>1975357.0152945512</v>
      </c>
      <c r="K99" s="52">
        <v>13909756.705423754</v>
      </c>
      <c r="L99" s="53">
        <f t="shared" si="3"/>
        <v>15885113.720718306</v>
      </c>
      <c r="M99" s="47"/>
      <c r="N99" s="47"/>
      <c r="O99" s="47"/>
      <c r="P99" s="47"/>
    </row>
    <row r="100" spans="1:16" ht="12.75">
      <c r="A100" s="227" t="s">
        <v>181</v>
      </c>
      <c r="B100" s="228"/>
      <c r="C100" s="228"/>
      <c r="D100" s="225"/>
      <c r="E100" s="226"/>
      <c r="F100" s="8">
        <v>92</v>
      </c>
      <c r="G100" s="54">
        <f>SUM(G101:G106)</f>
        <v>2310054944.6099997</v>
      </c>
      <c r="H100" s="55">
        <f>SUM(H101:H106)</f>
        <v>4175081848.03</v>
      </c>
      <c r="I100" s="53">
        <f t="shared" si="2"/>
        <v>6485136792.639999</v>
      </c>
      <c r="J100" s="54">
        <f>SUM(J101:J106)</f>
        <v>2459060515.6999993</v>
      </c>
      <c r="K100" s="55">
        <f>SUM(K101:K106)</f>
        <v>4484833614.41</v>
      </c>
      <c r="L100" s="53">
        <f t="shared" si="3"/>
        <v>6943894130.109999</v>
      </c>
      <c r="M100" s="47"/>
      <c r="N100" s="47"/>
      <c r="O100" s="47"/>
      <c r="P100" s="47"/>
    </row>
    <row r="101" spans="1:16" ht="12.75">
      <c r="A101" s="224" t="s">
        <v>234</v>
      </c>
      <c r="B101" s="225"/>
      <c r="C101" s="225"/>
      <c r="D101" s="225"/>
      <c r="E101" s="226"/>
      <c r="F101" s="8">
        <v>93</v>
      </c>
      <c r="G101" s="51">
        <v>3506745.49</v>
      </c>
      <c r="H101" s="52">
        <v>1062785147.3400002</v>
      </c>
      <c r="I101" s="53">
        <f t="shared" si="2"/>
        <v>1066291892.8300002</v>
      </c>
      <c r="J101" s="51">
        <v>4109177.58</v>
      </c>
      <c r="K101" s="52">
        <v>1333133694.3599997</v>
      </c>
      <c r="L101" s="53">
        <f t="shared" si="3"/>
        <v>1337242871.9399996</v>
      </c>
      <c r="M101" s="47"/>
      <c r="N101" s="47"/>
      <c r="O101" s="47"/>
      <c r="P101" s="47"/>
    </row>
    <row r="102" spans="1:16" ht="12.75">
      <c r="A102" s="224" t="s">
        <v>235</v>
      </c>
      <c r="B102" s="225"/>
      <c r="C102" s="225"/>
      <c r="D102" s="225"/>
      <c r="E102" s="226"/>
      <c r="F102" s="8">
        <v>94</v>
      </c>
      <c r="G102" s="51">
        <v>2277668863.5</v>
      </c>
      <c r="H102" s="52">
        <v>0</v>
      </c>
      <c r="I102" s="53">
        <f t="shared" si="2"/>
        <v>2277668863.5</v>
      </c>
      <c r="J102" s="51">
        <v>2424259666.3499994</v>
      </c>
      <c r="K102" s="52">
        <v>0</v>
      </c>
      <c r="L102" s="53">
        <f t="shared" si="3"/>
        <v>2424259666.3499994</v>
      </c>
      <c r="M102" s="47"/>
      <c r="N102" s="47"/>
      <c r="O102" s="47"/>
      <c r="P102" s="47"/>
    </row>
    <row r="103" spans="1:16" ht="12.75">
      <c r="A103" s="224" t="s">
        <v>236</v>
      </c>
      <c r="B103" s="225"/>
      <c r="C103" s="225"/>
      <c r="D103" s="225"/>
      <c r="E103" s="226"/>
      <c r="F103" s="8">
        <v>95</v>
      </c>
      <c r="G103" s="51">
        <v>28879335.619999997</v>
      </c>
      <c r="H103" s="52">
        <v>2988762700.76</v>
      </c>
      <c r="I103" s="53">
        <f t="shared" si="2"/>
        <v>3017642036.38</v>
      </c>
      <c r="J103" s="51">
        <v>30691671.769999996</v>
      </c>
      <c r="K103" s="52">
        <v>3039765674.23</v>
      </c>
      <c r="L103" s="53">
        <f t="shared" si="3"/>
        <v>3070457346</v>
      </c>
      <c r="M103" s="47"/>
      <c r="N103" s="47"/>
      <c r="O103" s="47"/>
      <c r="P103" s="47"/>
    </row>
    <row r="104" spans="1:16" ht="19.5" customHeight="1">
      <c r="A104" s="224" t="s">
        <v>196</v>
      </c>
      <c r="B104" s="225"/>
      <c r="C104" s="225"/>
      <c r="D104" s="225"/>
      <c r="E104" s="226"/>
      <c r="F104" s="8">
        <v>96</v>
      </c>
      <c r="G104" s="51">
        <v>0</v>
      </c>
      <c r="H104" s="52">
        <v>3273329.08</v>
      </c>
      <c r="I104" s="53">
        <f t="shared" si="2"/>
        <v>3273329.08</v>
      </c>
      <c r="J104" s="51">
        <v>0</v>
      </c>
      <c r="K104" s="52">
        <v>1981037.54</v>
      </c>
      <c r="L104" s="53">
        <f t="shared" si="3"/>
        <v>1981037.54</v>
      </c>
      <c r="M104" s="47"/>
      <c r="N104" s="47"/>
      <c r="O104" s="47"/>
      <c r="P104" s="47"/>
    </row>
    <row r="105" spans="1:16" ht="12.75">
      <c r="A105" s="224" t="s">
        <v>292</v>
      </c>
      <c r="B105" s="225"/>
      <c r="C105" s="225"/>
      <c r="D105" s="225"/>
      <c r="E105" s="226"/>
      <c r="F105" s="8">
        <v>97</v>
      </c>
      <c r="G105" s="51">
        <v>0</v>
      </c>
      <c r="H105" s="52">
        <v>4326239</v>
      </c>
      <c r="I105" s="53">
        <f t="shared" si="2"/>
        <v>4326239</v>
      </c>
      <c r="J105" s="51">
        <v>0</v>
      </c>
      <c r="K105" s="52">
        <v>4326239</v>
      </c>
      <c r="L105" s="53">
        <f t="shared" si="3"/>
        <v>4326239</v>
      </c>
      <c r="M105" s="47"/>
      <c r="N105" s="47"/>
      <c r="O105" s="47"/>
      <c r="P105" s="47"/>
    </row>
    <row r="106" spans="1:16" ht="12.75">
      <c r="A106" s="224" t="s">
        <v>293</v>
      </c>
      <c r="B106" s="225"/>
      <c r="C106" s="225"/>
      <c r="D106" s="225"/>
      <c r="E106" s="226"/>
      <c r="F106" s="8">
        <v>98</v>
      </c>
      <c r="G106" s="51">
        <v>0</v>
      </c>
      <c r="H106" s="52">
        <v>115934431.85</v>
      </c>
      <c r="I106" s="53">
        <f t="shared" si="2"/>
        <v>115934431.85</v>
      </c>
      <c r="J106" s="51">
        <v>0</v>
      </c>
      <c r="K106" s="52">
        <v>105626969.28</v>
      </c>
      <c r="L106" s="53">
        <f t="shared" si="3"/>
        <v>105626969.28</v>
      </c>
      <c r="M106" s="47"/>
      <c r="N106" s="47"/>
      <c r="O106" s="47"/>
      <c r="P106" s="47"/>
    </row>
    <row r="107" spans="1:16" ht="33" customHeight="1">
      <c r="A107" s="227" t="s">
        <v>294</v>
      </c>
      <c r="B107" s="228"/>
      <c r="C107" s="228"/>
      <c r="D107" s="225"/>
      <c r="E107" s="226"/>
      <c r="F107" s="8">
        <v>99</v>
      </c>
      <c r="G107" s="51">
        <v>5311503.01</v>
      </c>
      <c r="H107" s="52">
        <v>0</v>
      </c>
      <c r="I107" s="53">
        <f t="shared" si="2"/>
        <v>5311503.01</v>
      </c>
      <c r="J107" s="51">
        <v>4022294.64</v>
      </c>
      <c r="K107" s="52">
        <v>0</v>
      </c>
      <c r="L107" s="53">
        <f t="shared" si="3"/>
        <v>4022294.64</v>
      </c>
      <c r="M107" s="47"/>
      <c r="N107" s="47"/>
      <c r="O107" s="47"/>
      <c r="P107" s="47"/>
    </row>
    <row r="108" spans="1:16" ht="12.75">
      <c r="A108" s="227" t="s">
        <v>182</v>
      </c>
      <c r="B108" s="228"/>
      <c r="C108" s="228"/>
      <c r="D108" s="225"/>
      <c r="E108" s="226"/>
      <c r="F108" s="8">
        <v>100</v>
      </c>
      <c r="G108" s="54">
        <f>SUM(G109:G110)</f>
        <v>27223253.58</v>
      </c>
      <c r="H108" s="55">
        <f>SUM(H109:H110)</f>
        <v>239701151.95</v>
      </c>
      <c r="I108" s="53">
        <f t="shared" si="2"/>
        <v>266924405.52999997</v>
      </c>
      <c r="J108" s="54">
        <f>SUM(J109:J110)</f>
        <v>16366520.540000001</v>
      </c>
      <c r="K108" s="55">
        <f>SUM(K109:K110)</f>
        <v>146040091.71</v>
      </c>
      <c r="L108" s="53">
        <f t="shared" si="3"/>
        <v>162406612.25</v>
      </c>
      <c r="M108" s="47"/>
      <c r="N108" s="47"/>
      <c r="O108" s="47"/>
      <c r="P108" s="47"/>
    </row>
    <row r="109" spans="1:16" ht="12.75">
      <c r="A109" s="224" t="s">
        <v>237</v>
      </c>
      <c r="B109" s="225"/>
      <c r="C109" s="225"/>
      <c r="D109" s="225"/>
      <c r="E109" s="226"/>
      <c r="F109" s="8">
        <v>101</v>
      </c>
      <c r="G109" s="51">
        <v>27223253.58</v>
      </c>
      <c r="H109" s="52">
        <v>233909671.44</v>
      </c>
      <c r="I109" s="53">
        <f t="shared" si="2"/>
        <v>261132925.01999998</v>
      </c>
      <c r="J109" s="51">
        <v>16366520.540000001</v>
      </c>
      <c r="K109" s="52">
        <v>141055108.47</v>
      </c>
      <c r="L109" s="53">
        <f t="shared" si="3"/>
        <v>157421629.01</v>
      </c>
      <c r="M109" s="47"/>
      <c r="N109" s="47"/>
      <c r="O109" s="47"/>
      <c r="P109" s="47"/>
    </row>
    <row r="110" spans="1:16" ht="12.75">
      <c r="A110" s="224" t="s">
        <v>238</v>
      </c>
      <c r="B110" s="225"/>
      <c r="C110" s="225"/>
      <c r="D110" s="225"/>
      <c r="E110" s="226"/>
      <c r="F110" s="8">
        <v>102</v>
      </c>
      <c r="G110" s="51">
        <v>0</v>
      </c>
      <c r="H110" s="52">
        <v>5791480.51</v>
      </c>
      <c r="I110" s="53">
        <f t="shared" si="2"/>
        <v>5791480.51</v>
      </c>
      <c r="J110" s="51">
        <v>0</v>
      </c>
      <c r="K110" s="52">
        <v>4984983.24</v>
      </c>
      <c r="L110" s="53">
        <f t="shared" si="3"/>
        <v>4984983.24</v>
      </c>
      <c r="M110" s="47"/>
      <c r="N110" s="47"/>
      <c r="O110" s="47"/>
      <c r="P110" s="47"/>
    </row>
    <row r="111" spans="1:16" ht="12.75">
      <c r="A111" s="227" t="s">
        <v>183</v>
      </c>
      <c r="B111" s="228"/>
      <c r="C111" s="228"/>
      <c r="D111" s="225"/>
      <c r="E111" s="226"/>
      <c r="F111" s="8">
        <v>103</v>
      </c>
      <c r="G111" s="54">
        <f>SUM(G112:G113)</f>
        <v>3952465.6100000003</v>
      </c>
      <c r="H111" s="55">
        <f>SUM(H112:H113)</f>
        <v>84253423.43</v>
      </c>
      <c r="I111" s="53">
        <f t="shared" si="2"/>
        <v>88205889.04</v>
      </c>
      <c r="J111" s="54">
        <f>SUM(J112:J113)</f>
        <v>3628651.45</v>
      </c>
      <c r="K111" s="55">
        <f>SUM(K112:K113)</f>
        <v>81550329.77155007</v>
      </c>
      <c r="L111" s="53">
        <f t="shared" si="3"/>
        <v>85178981.22155008</v>
      </c>
      <c r="M111" s="47"/>
      <c r="N111" s="47"/>
      <c r="O111" s="47"/>
      <c r="P111" s="47"/>
    </row>
    <row r="112" spans="1:16" ht="12.75">
      <c r="A112" s="224" t="s">
        <v>239</v>
      </c>
      <c r="B112" s="225"/>
      <c r="C112" s="225"/>
      <c r="D112" s="225"/>
      <c r="E112" s="226"/>
      <c r="F112" s="8">
        <v>104</v>
      </c>
      <c r="G112" s="51">
        <v>3326528.72</v>
      </c>
      <c r="H112" s="52">
        <v>72761133.82000001</v>
      </c>
      <c r="I112" s="53">
        <f t="shared" si="2"/>
        <v>76087662.54</v>
      </c>
      <c r="J112" s="51">
        <v>3353798</v>
      </c>
      <c r="K112" s="52">
        <v>72574335.96355008</v>
      </c>
      <c r="L112" s="53">
        <f t="shared" si="3"/>
        <v>75928133.96355008</v>
      </c>
      <c r="M112" s="47"/>
      <c r="N112" s="47"/>
      <c r="O112" s="47"/>
      <c r="P112" s="47"/>
    </row>
    <row r="113" spans="1:16" ht="12.75">
      <c r="A113" s="224" t="s">
        <v>240</v>
      </c>
      <c r="B113" s="225"/>
      <c r="C113" s="225"/>
      <c r="D113" s="225"/>
      <c r="E113" s="226"/>
      <c r="F113" s="8">
        <v>105</v>
      </c>
      <c r="G113" s="51">
        <v>625936.89</v>
      </c>
      <c r="H113" s="52">
        <v>11492289.61</v>
      </c>
      <c r="I113" s="53">
        <f t="shared" si="2"/>
        <v>12118226.5</v>
      </c>
      <c r="J113" s="51">
        <v>274853.45</v>
      </c>
      <c r="K113" s="52">
        <v>8975993.808000002</v>
      </c>
      <c r="L113" s="53">
        <f t="shared" si="3"/>
        <v>9250847.258000001</v>
      </c>
      <c r="M113" s="47"/>
      <c r="N113" s="47"/>
      <c r="O113" s="47"/>
      <c r="P113" s="47"/>
    </row>
    <row r="114" spans="1:16" ht="12.75">
      <c r="A114" s="227" t="s">
        <v>295</v>
      </c>
      <c r="B114" s="228"/>
      <c r="C114" s="228"/>
      <c r="D114" s="225"/>
      <c r="E114" s="226"/>
      <c r="F114" s="8">
        <v>106</v>
      </c>
      <c r="G114" s="51">
        <v>7.83</v>
      </c>
      <c r="H114" s="52">
        <v>0</v>
      </c>
      <c r="I114" s="53">
        <f t="shared" si="2"/>
        <v>7.83</v>
      </c>
      <c r="J114" s="51"/>
      <c r="K114" s="52"/>
      <c r="L114" s="53">
        <f t="shared" si="3"/>
        <v>0</v>
      </c>
      <c r="M114" s="47"/>
      <c r="N114" s="47"/>
      <c r="O114" s="47"/>
      <c r="P114" s="47"/>
    </row>
    <row r="115" spans="1:16" ht="12.75">
      <c r="A115" s="227" t="s">
        <v>184</v>
      </c>
      <c r="B115" s="228"/>
      <c r="C115" s="228"/>
      <c r="D115" s="225"/>
      <c r="E115" s="226"/>
      <c r="F115" s="8">
        <v>107</v>
      </c>
      <c r="G115" s="54">
        <f>SUM(G116:G118)</f>
        <v>298336.78</v>
      </c>
      <c r="H115" s="55">
        <f>SUM(H116:H118)</f>
        <v>31229011.23</v>
      </c>
      <c r="I115" s="53">
        <f t="shared" si="2"/>
        <v>31527348.01</v>
      </c>
      <c r="J115" s="54">
        <f>SUM(J116:J118)</f>
        <v>237034.66</v>
      </c>
      <c r="K115" s="55">
        <f>SUM(K116:K118)</f>
        <v>28298238</v>
      </c>
      <c r="L115" s="53">
        <f t="shared" si="3"/>
        <v>28535272.66</v>
      </c>
      <c r="M115" s="47"/>
      <c r="N115" s="47"/>
      <c r="O115" s="47"/>
      <c r="P115" s="47"/>
    </row>
    <row r="116" spans="1:16" ht="12.75">
      <c r="A116" s="224" t="s">
        <v>222</v>
      </c>
      <c r="B116" s="225"/>
      <c r="C116" s="225"/>
      <c r="D116" s="225"/>
      <c r="E116" s="226"/>
      <c r="F116" s="8">
        <v>108</v>
      </c>
      <c r="G116" s="51">
        <v>0</v>
      </c>
      <c r="H116" s="52">
        <v>30001507</v>
      </c>
      <c r="I116" s="53">
        <f t="shared" si="2"/>
        <v>30001507</v>
      </c>
      <c r="J116" s="51">
        <v>0</v>
      </c>
      <c r="K116" s="52">
        <v>27162403</v>
      </c>
      <c r="L116" s="53">
        <f t="shared" si="3"/>
        <v>27162403</v>
      </c>
      <c r="M116" s="47"/>
      <c r="N116" s="47"/>
      <c r="O116" s="47"/>
      <c r="P116" s="47"/>
    </row>
    <row r="117" spans="1:16" ht="12.75">
      <c r="A117" s="224" t="s">
        <v>223</v>
      </c>
      <c r="B117" s="225"/>
      <c r="C117" s="225"/>
      <c r="D117" s="225"/>
      <c r="E117" s="226"/>
      <c r="F117" s="8">
        <v>109</v>
      </c>
      <c r="G117" s="51">
        <v>0</v>
      </c>
      <c r="H117" s="52">
        <v>0</v>
      </c>
      <c r="I117" s="53">
        <f t="shared" si="2"/>
        <v>0</v>
      </c>
      <c r="J117" s="51">
        <v>0</v>
      </c>
      <c r="K117" s="52">
        <v>0</v>
      </c>
      <c r="L117" s="53">
        <f t="shared" si="3"/>
        <v>0</v>
      </c>
      <c r="M117" s="47"/>
      <c r="N117" s="47"/>
      <c r="O117" s="47"/>
      <c r="P117" s="47"/>
    </row>
    <row r="118" spans="1:16" ht="12.75">
      <c r="A118" s="224" t="s">
        <v>224</v>
      </c>
      <c r="B118" s="225"/>
      <c r="C118" s="225"/>
      <c r="D118" s="225"/>
      <c r="E118" s="226"/>
      <c r="F118" s="8">
        <v>110</v>
      </c>
      <c r="G118" s="51">
        <v>298336.78</v>
      </c>
      <c r="H118" s="52">
        <v>1227504.23</v>
      </c>
      <c r="I118" s="53">
        <f t="shared" si="2"/>
        <v>1525841.01</v>
      </c>
      <c r="J118" s="51">
        <v>237034.66</v>
      </c>
      <c r="K118" s="52">
        <v>1135835</v>
      </c>
      <c r="L118" s="53">
        <f t="shared" si="3"/>
        <v>1372869.66</v>
      </c>
      <c r="M118" s="47"/>
      <c r="N118" s="47"/>
      <c r="O118" s="47"/>
      <c r="P118" s="47"/>
    </row>
    <row r="119" spans="1:16" ht="12.75">
      <c r="A119" s="227" t="s">
        <v>185</v>
      </c>
      <c r="B119" s="228"/>
      <c r="C119" s="228"/>
      <c r="D119" s="225"/>
      <c r="E119" s="226"/>
      <c r="F119" s="8">
        <v>111</v>
      </c>
      <c r="G119" s="54">
        <f>SUM(G120:G123)</f>
        <v>56320940.2255226</v>
      </c>
      <c r="H119" s="55">
        <f>SUM(H120:H123)</f>
        <v>265891994.75</v>
      </c>
      <c r="I119" s="53">
        <f t="shared" si="2"/>
        <v>322212934.9755226</v>
      </c>
      <c r="J119" s="54">
        <f>SUM(J120:J123)</f>
        <v>49483944.567638405</v>
      </c>
      <c r="K119" s="55">
        <f>SUM(K120:K123)</f>
        <v>261497584.01999995</v>
      </c>
      <c r="L119" s="53">
        <f t="shared" si="3"/>
        <v>310981528.5876384</v>
      </c>
      <c r="M119" s="47"/>
      <c r="N119" s="47"/>
      <c r="O119" s="47"/>
      <c r="P119" s="47"/>
    </row>
    <row r="120" spans="1:16" ht="12.75">
      <c r="A120" s="224" t="s">
        <v>225</v>
      </c>
      <c r="B120" s="225"/>
      <c r="C120" s="225"/>
      <c r="D120" s="225"/>
      <c r="E120" s="226"/>
      <c r="F120" s="8">
        <v>112</v>
      </c>
      <c r="G120" s="51">
        <v>6331810.68</v>
      </c>
      <c r="H120" s="52">
        <v>97144241.81</v>
      </c>
      <c r="I120" s="53">
        <f t="shared" si="2"/>
        <v>103476052.49000001</v>
      </c>
      <c r="J120" s="51">
        <v>6354260.610000001</v>
      </c>
      <c r="K120" s="52">
        <v>111593255.04999998</v>
      </c>
      <c r="L120" s="53">
        <f t="shared" si="3"/>
        <v>117947515.65999998</v>
      </c>
      <c r="M120" s="47"/>
      <c r="N120" s="47"/>
      <c r="O120" s="47"/>
      <c r="P120" s="47"/>
    </row>
    <row r="121" spans="1:16" ht="12.75">
      <c r="A121" s="224" t="s">
        <v>226</v>
      </c>
      <c r="B121" s="225"/>
      <c r="C121" s="225"/>
      <c r="D121" s="225"/>
      <c r="E121" s="226"/>
      <c r="F121" s="8">
        <v>113</v>
      </c>
      <c r="G121" s="51">
        <v>1353.29</v>
      </c>
      <c r="H121" s="52">
        <v>40495034.129999995</v>
      </c>
      <c r="I121" s="53">
        <f t="shared" si="2"/>
        <v>40496387.419999994</v>
      </c>
      <c r="J121" s="51">
        <v>5459.05</v>
      </c>
      <c r="K121" s="52">
        <v>71502312.36999999</v>
      </c>
      <c r="L121" s="53">
        <f t="shared" si="3"/>
        <v>71507771.41999999</v>
      </c>
      <c r="M121" s="47"/>
      <c r="N121" s="47"/>
      <c r="O121" s="47"/>
      <c r="P121" s="47"/>
    </row>
    <row r="122" spans="1:16" ht="12.75">
      <c r="A122" s="224" t="s">
        <v>227</v>
      </c>
      <c r="B122" s="225"/>
      <c r="C122" s="225"/>
      <c r="D122" s="225"/>
      <c r="E122" s="226"/>
      <c r="F122" s="8">
        <v>114</v>
      </c>
      <c r="G122" s="51">
        <v>0</v>
      </c>
      <c r="H122" s="52">
        <v>21975</v>
      </c>
      <c r="I122" s="53">
        <f t="shared" si="2"/>
        <v>21975</v>
      </c>
      <c r="J122" s="51">
        <v>0</v>
      </c>
      <c r="K122" s="52">
        <v>27809</v>
      </c>
      <c r="L122" s="53">
        <f t="shared" si="3"/>
        <v>27809</v>
      </c>
      <c r="M122" s="47"/>
      <c r="N122" s="47"/>
      <c r="O122" s="47"/>
      <c r="P122" s="47"/>
    </row>
    <row r="123" spans="1:16" ht="12.75">
      <c r="A123" s="224" t="s">
        <v>228</v>
      </c>
      <c r="B123" s="225"/>
      <c r="C123" s="225"/>
      <c r="D123" s="225"/>
      <c r="E123" s="226"/>
      <c r="F123" s="8">
        <v>115</v>
      </c>
      <c r="G123" s="51">
        <v>49987776.2555226</v>
      </c>
      <c r="H123" s="52">
        <v>128230743.81000002</v>
      </c>
      <c r="I123" s="53">
        <f t="shared" si="2"/>
        <v>178218520.0655226</v>
      </c>
      <c r="J123" s="51">
        <v>43124224.9076384</v>
      </c>
      <c r="K123" s="52">
        <v>78374207.6</v>
      </c>
      <c r="L123" s="53">
        <f t="shared" si="3"/>
        <v>121498432.5076384</v>
      </c>
      <c r="M123" s="47"/>
      <c r="N123" s="47"/>
      <c r="O123" s="47"/>
      <c r="P123" s="47"/>
    </row>
    <row r="124" spans="1:16" ht="26.25" customHeight="1">
      <c r="A124" s="227" t="s">
        <v>186</v>
      </c>
      <c r="B124" s="228"/>
      <c r="C124" s="228"/>
      <c r="D124" s="225"/>
      <c r="E124" s="226"/>
      <c r="F124" s="8">
        <v>116</v>
      </c>
      <c r="G124" s="54">
        <f>SUM(G125:G126)</f>
        <v>4896667.9</v>
      </c>
      <c r="H124" s="55">
        <f>SUM(H125:H126)</f>
        <v>228051475.33</v>
      </c>
      <c r="I124" s="53">
        <f t="shared" si="2"/>
        <v>232948143.23000002</v>
      </c>
      <c r="J124" s="54">
        <f>SUM(J125:J126)</f>
        <v>4045139.3800000004</v>
      </c>
      <c r="K124" s="55">
        <f>SUM(K125:K126)</f>
        <v>275568945.4800001</v>
      </c>
      <c r="L124" s="53">
        <f t="shared" si="3"/>
        <v>279614084.8600001</v>
      </c>
      <c r="M124" s="47"/>
      <c r="N124" s="47"/>
      <c r="O124" s="47"/>
      <c r="P124" s="47"/>
    </row>
    <row r="125" spans="1:16" ht="12.75">
      <c r="A125" s="224" t="s">
        <v>229</v>
      </c>
      <c r="B125" s="225"/>
      <c r="C125" s="225"/>
      <c r="D125" s="225"/>
      <c r="E125" s="226"/>
      <c r="F125" s="8">
        <v>117</v>
      </c>
      <c r="G125" s="51">
        <v>0</v>
      </c>
      <c r="H125" s="52">
        <v>0</v>
      </c>
      <c r="I125" s="53">
        <f t="shared" si="2"/>
        <v>0</v>
      </c>
      <c r="J125" s="51">
        <v>0</v>
      </c>
      <c r="K125" s="52">
        <v>0</v>
      </c>
      <c r="L125" s="53">
        <f t="shared" si="3"/>
        <v>0</v>
      </c>
      <c r="M125" s="47"/>
      <c r="N125" s="47"/>
      <c r="O125" s="47"/>
      <c r="P125" s="47"/>
    </row>
    <row r="126" spans="1:16" ht="12.75">
      <c r="A126" s="224" t="s">
        <v>230</v>
      </c>
      <c r="B126" s="225"/>
      <c r="C126" s="225"/>
      <c r="D126" s="225"/>
      <c r="E126" s="226"/>
      <c r="F126" s="8">
        <v>118</v>
      </c>
      <c r="G126" s="51">
        <v>4896667.9</v>
      </c>
      <c r="H126" s="52">
        <v>228051475.33</v>
      </c>
      <c r="I126" s="53">
        <f t="shared" si="2"/>
        <v>232948143.23000002</v>
      </c>
      <c r="J126" s="51">
        <v>4045139.3800000004</v>
      </c>
      <c r="K126" s="52">
        <v>275568945.4800001</v>
      </c>
      <c r="L126" s="53">
        <f t="shared" si="3"/>
        <v>279614084.8600001</v>
      </c>
      <c r="M126" s="47"/>
      <c r="N126" s="47"/>
      <c r="O126" s="47"/>
      <c r="P126" s="47"/>
    </row>
    <row r="127" spans="1:16" ht="12.75">
      <c r="A127" s="227" t="s">
        <v>187</v>
      </c>
      <c r="B127" s="228"/>
      <c r="C127" s="228"/>
      <c r="D127" s="225"/>
      <c r="E127" s="226"/>
      <c r="F127" s="8">
        <v>119</v>
      </c>
      <c r="G127" s="54">
        <f>G79+G99+G100+G107+G108+G111+G114+G115+G119+G124</f>
        <v>2584180060.9762225</v>
      </c>
      <c r="H127" s="55">
        <f>H79+H99+H100+H107+H108+H111+H114+H115+H119+H124</f>
        <v>7079330525.792893</v>
      </c>
      <c r="I127" s="53">
        <f t="shared" si="2"/>
        <v>9663510586.769115</v>
      </c>
      <c r="J127" s="54">
        <f>J79+J99+J100+J107+J108+J111+J114+J115+J119+J124</f>
        <v>2701006004.2468643</v>
      </c>
      <c r="K127" s="55">
        <f>K79+K99+K100+K107+K108+K111+K114+K115+K119+K124</f>
        <v>7338108812.73163</v>
      </c>
      <c r="L127" s="53">
        <f t="shared" si="3"/>
        <v>10039114816.978495</v>
      </c>
      <c r="M127" s="47"/>
      <c r="N127" s="47"/>
      <c r="O127" s="47"/>
      <c r="P127" s="47"/>
    </row>
    <row r="128" spans="1:16" ht="12.75">
      <c r="A128" s="229" t="s">
        <v>33</v>
      </c>
      <c r="B128" s="230"/>
      <c r="C128" s="230"/>
      <c r="D128" s="231"/>
      <c r="E128" s="238"/>
      <c r="F128" s="10">
        <v>120</v>
      </c>
      <c r="G128" s="56">
        <v>3504677.4</v>
      </c>
      <c r="H128" s="57">
        <v>1241636870.3300002</v>
      </c>
      <c r="I128" s="58">
        <f t="shared" si="2"/>
        <v>1245141547.7300003</v>
      </c>
      <c r="J128" s="56">
        <v>3472109.5</v>
      </c>
      <c r="K128" s="57">
        <v>1157035434.52</v>
      </c>
      <c r="L128" s="58">
        <f t="shared" si="3"/>
        <v>1160507544.02</v>
      </c>
      <c r="M128" s="47"/>
      <c r="N128" s="47"/>
      <c r="O128" s="47"/>
      <c r="P128" s="47"/>
    </row>
    <row r="129" spans="1:15" ht="12.75">
      <c r="A129" s="239" t="s">
        <v>368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1"/>
      <c r="M129" s="47"/>
      <c r="N129" s="47"/>
      <c r="O129" s="47"/>
    </row>
    <row r="130" spans="1:15" ht="12.75">
      <c r="A130" s="212" t="s">
        <v>55</v>
      </c>
      <c r="B130" s="214"/>
      <c r="C130" s="214"/>
      <c r="D130" s="214"/>
      <c r="E130" s="214"/>
      <c r="F130" s="7">
        <v>121</v>
      </c>
      <c r="G130" s="24">
        <f>SUM(G131:G132)</f>
        <v>176121941.4307</v>
      </c>
      <c r="H130" s="25">
        <f>SUM(H131:H132)</f>
        <v>2055121621.0728931</v>
      </c>
      <c r="I130" s="26">
        <f>G130+H130</f>
        <v>2231243562.503593</v>
      </c>
      <c r="J130" s="24">
        <f>SUM(J131:J132)</f>
        <v>164161903.30922693</v>
      </c>
      <c r="K130" s="25">
        <f>SUM(K131:K132)</f>
        <v>2060320009.3400803</v>
      </c>
      <c r="L130" s="26">
        <f>J130+K130</f>
        <v>2224481912.6493073</v>
      </c>
      <c r="M130" s="47"/>
      <c r="N130" s="47"/>
      <c r="O130" s="47"/>
    </row>
    <row r="131" spans="1:15" ht="12.75">
      <c r="A131" s="227" t="s">
        <v>97</v>
      </c>
      <c r="B131" s="228"/>
      <c r="C131" s="228"/>
      <c r="D131" s="228"/>
      <c r="E131" s="236"/>
      <c r="F131" s="8">
        <v>122</v>
      </c>
      <c r="G131" s="5">
        <f>G79</f>
        <v>168020329.98207</v>
      </c>
      <c r="H131" s="66">
        <f>H79</f>
        <v>2028150205.28938</v>
      </c>
      <c r="I131" s="66">
        <f>I79</f>
        <v>2196170535.27145</v>
      </c>
      <c r="J131" s="5">
        <f>J79</f>
        <v>162186546.29393238</v>
      </c>
      <c r="K131" s="66">
        <f>K79</f>
        <v>2046410252.6346564</v>
      </c>
      <c r="L131" s="27">
        <f>J131+K131</f>
        <v>2208596798.928589</v>
      </c>
      <c r="M131" s="47"/>
      <c r="N131" s="47"/>
      <c r="O131" s="47"/>
    </row>
    <row r="132" spans="1:16" ht="12.75">
      <c r="A132" s="229" t="s">
        <v>98</v>
      </c>
      <c r="B132" s="230"/>
      <c r="C132" s="230"/>
      <c r="D132" s="230"/>
      <c r="E132" s="237"/>
      <c r="F132" s="9">
        <v>123</v>
      </c>
      <c r="G132" s="6">
        <f>G99</f>
        <v>8101611.44863</v>
      </c>
      <c r="H132" s="67">
        <f>H99</f>
        <v>26971415.783513002</v>
      </c>
      <c r="I132" s="67">
        <f>I99</f>
        <v>35073027.232143</v>
      </c>
      <c r="J132" s="6">
        <f>J99</f>
        <v>1975357.0152945512</v>
      </c>
      <c r="K132" s="67">
        <f>K99</f>
        <v>13909756.705423754</v>
      </c>
      <c r="L132" s="28">
        <f>J132+K132</f>
        <v>15885113.720718306</v>
      </c>
      <c r="M132" s="47"/>
      <c r="N132" s="47"/>
      <c r="O132" s="47"/>
      <c r="P132" s="92"/>
    </row>
    <row r="133" spans="1:12" ht="12.75">
      <c r="A133" s="16" t="s">
        <v>369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47"/>
      <c r="H135" s="47"/>
      <c r="I135" s="47"/>
      <c r="J135" s="47"/>
      <c r="K135" s="47"/>
      <c r="L135" s="47"/>
    </row>
    <row r="138" spans="7:12" ht="12.75">
      <c r="G138" s="92"/>
      <c r="H138" s="92"/>
      <c r="I138" s="92"/>
      <c r="J138" s="92"/>
      <c r="K138" s="92"/>
      <c r="L138" s="92"/>
    </row>
    <row r="139" spans="7:12" ht="12.75">
      <c r="G139" s="92"/>
      <c r="H139" s="92"/>
      <c r="I139" s="92"/>
      <c r="J139" s="92"/>
      <c r="K139" s="92"/>
      <c r="L139" s="92"/>
    </row>
    <row r="140" ht="12.75">
      <c r="I140" s="92"/>
    </row>
    <row r="141" spans="7:12" ht="12.75">
      <c r="G141" s="68"/>
      <c r="H141" s="68"/>
      <c r="I141" s="68"/>
      <c r="J141" s="92"/>
      <c r="K141" s="68"/>
      <c r="L141" s="68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N1:N77 P1:IV65536 O1:O78 N79:O65536 A1:M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97:I99 I101:I107 I109:I110 I112:I114 I116:I118 I120:I123 I125:I126 G100:H100 G96:H96 J96:L96 I12 I13 I15:I17 I26:I27 I29:I32 I41:I42 I43:I44 I46:I52 I73:I75 I77 J100:L100 L97:L98 L99 L101 J66:K66 G66:H66 J80:K80" formulaRange="1"/>
    <ignoredError sqref="G131:G132 J131:K132 H131:I132 K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="110" zoomScaleSheetLayoutView="110" zoomScalePageLayoutView="0" workbookViewId="0" topLeftCell="A1">
      <selection activeCell="O10" sqref="O10"/>
    </sheetView>
  </sheetViews>
  <sheetFormatPr defaultColWidth="9.140625" defaultRowHeight="12.75"/>
  <cols>
    <col min="1" max="13" width="9.140625" style="23" customWidth="1"/>
    <col min="14" max="16" width="9.28125" style="23" bestFit="1" customWidth="1"/>
    <col min="17" max="19" width="12.8515625" style="23" bestFit="1" customWidth="1"/>
    <col min="20" max="16384" width="9.140625" style="23" customWidth="1"/>
  </cols>
  <sheetData>
    <row r="1" spans="1:12" ht="15.75">
      <c r="A1" s="242" t="s">
        <v>372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20" t="s">
        <v>428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2.75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243" t="s">
        <v>58</v>
      </c>
      <c r="L3" s="243"/>
    </row>
    <row r="4" spans="1:12" ht="12.75" customHeight="1">
      <c r="A4" s="216" t="s">
        <v>2</v>
      </c>
      <c r="B4" s="217"/>
      <c r="C4" s="217"/>
      <c r="D4" s="217"/>
      <c r="E4" s="217"/>
      <c r="F4" s="216" t="s">
        <v>220</v>
      </c>
      <c r="G4" s="216" t="s">
        <v>370</v>
      </c>
      <c r="H4" s="217"/>
      <c r="I4" s="217"/>
      <c r="J4" s="216" t="s">
        <v>371</v>
      </c>
      <c r="K4" s="217"/>
      <c r="L4" s="217"/>
    </row>
    <row r="5" spans="1:12" ht="12.75">
      <c r="A5" s="217"/>
      <c r="B5" s="217"/>
      <c r="C5" s="217"/>
      <c r="D5" s="217"/>
      <c r="E5" s="217"/>
      <c r="F5" s="217"/>
      <c r="G5" s="29" t="s">
        <v>358</v>
      </c>
      <c r="H5" s="29" t="s">
        <v>359</v>
      </c>
      <c r="I5" s="29" t="s">
        <v>360</v>
      </c>
      <c r="J5" s="29" t="s">
        <v>358</v>
      </c>
      <c r="K5" s="29" t="s">
        <v>359</v>
      </c>
      <c r="L5" s="29" t="s">
        <v>360</v>
      </c>
    </row>
    <row r="6" spans="1:12" ht="12.75">
      <c r="A6" s="216">
        <v>1</v>
      </c>
      <c r="B6" s="216"/>
      <c r="C6" s="216"/>
      <c r="D6" s="216"/>
      <c r="E6" s="216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26" ht="12.75">
      <c r="A7" s="212" t="s">
        <v>99</v>
      </c>
      <c r="B7" s="214"/>
      <c r="C7" s="214"/>
      <c r="D7" s="214"/>
      <c r="E7" s="215"/>
      <c r="F7" s="7">
        <v>124</v>
      </c>
      <c r="G7" s="48">
        <f>SUM(G8:G15)</f>
        <v>96191361.72999997</v>
      </c>
      <c r="H7" s="48">
        <f>SUM(H8:H15)</f>
        <v>556247208.1300001</v>
      </c>
      <c r="I7" s="50">
        <f>G7+H7</f>
        <v>652438569.8600001</v>
      </c>
      <c r="J7" s="48">
        <f>SUM(J8:J15)</f>
        <v>115189681.03999999</v>
      </c>
      <c r="K7" s="49">
        <f>SUM(K8:K15)</f>
        <v>528415651.4799999</v>
      </c>
      <c r="L7" s="50">
        <f>J7+K7</f>
        <v>643605332.5199999</v>
      </c>
      <c r="N7" s="92"/>
      <c r="O7" s="92"/>
      <c r="P7" s="92"/>
      <c r="Q7" s="92"/>
      <c r="R7" s="92"/>
      <c r="S7" s="92"/>
      <c r="U7" s="92"/>
      <c r="V7" s="92"/>
      <c r="W7" s="92"/>
      <c r="X7" s="92"/>
      <c r="Y7" s="92"/>
      <c r="Z7" s="92"/>
    </row>
    <row r="8" spans="1:26" ht="12.75">
      <c r="A8" s="224" t="s">
        <v>197</v>
      </c>
      <c r="B8" s="225"/>
      <c r="C8" s="225"/>
      <c r="D8" s="225"/>
      <c r="E8" s="226"/>
      <c r="F8" s="8">
        <v>125</v>
      </c>
      <c r="G8" s="51">
        <v>96077841.93999997</v>
      </c>
      <c r="H8" s="52">
        <v>666521296.3400002</v>
      </c>
      <c r="I8" s="53">
        <f aca="true" t="shared" si="0" ref="I8:I16">G8+H8</f>
        <v>762599138.2800001</v>
      </c>
      <c r="J8" s="51">
        <v>115276794.04999998</v>
      </c>
      <c r="K8" s="52">
        <v>636776715.7</v>
      </c>
      <c r="L8" s="53">
        <f aca="true" t="shared" si="1" ref="L8:L16">J8+K8</f>
        <v>752053509.75</v>
      </c>
      <c r="N8" s="92"/>
      <c r="O8" s="92"/>
      <c r="P8" s="92"/>
      <c r="Q8" s="92"/>
      <c r="R8" s="92"/>
      <c r="S8" s="92"/>
      <c r="U8" s="92"/>
      <c r="V8" s="92"/>
      <c r="W8" s="92"/>
      <c r="X8" s="92"/>
      <c r="Y8" s="92"/>
      <c r="Z8" s="92"/>
    </row>
    <row r="9" spans="1:26" ht="12.75">
      <c r="A9" s="224" t="s">
        <v>198</v>
      </c>
      <c r="B9" s="225"/>
      <c r="C9" s="225"/>
      <c r="D9" s="225"/>
      <c r="E9" s="226"/>
      <c r="F9" s="8">
        <v>126</v>
      </c>
      <c r="G9" s="51">
        <v>0</v>
      </c>
      <c r="H9" s="52">
        <v>26015.169999999925</v>
      </c>
      <c r="I9" s="53">
        <f t="shared" si="0"/>
        <v>26015.169999999925</v>
      </c>
      <c r="J9" s="51">
        <v>0</v>
      </c>
      <c r="K9" s="52">
        <v>0</v>
      </c>
      <c r="L9" s="53">
        <f t="shared" si="1"/>
        <v>0</v>
      </c>
      <c r="N9" s="92"/>
      <c r="O9" s="92"/>
      <c r="P9" s="92"/>
      <c r="Q9" s="92"/>
      <c r="R9" s="92"/>
      <c r="S9" s="92"/>
      <c r="U9" s="92"/>
      <c r="V9" s="92"/>
      <c r="W9" s="92"/>
      <c r="X9" s="92"/>
      <c r="Y9" s="92"/>
      <c r="Z9" s="92"/>
    </row>
    <row r="10" spans="1:26" ht="25.5" customHeight="1">
      <c r="A10" s="224" t="s">
        <v>199</v>
      </c>
      <c r="B10" s="225"/>
      <c r="C10" s="225"/>
      <c r="D10" s="225"/>
      <c r="E10" s="226"/>
      <c r="F10" s="8">
        <v>127</v>
      </c>
      <c r="G10" s="51">
        <v>0</v>
      </c>
      <c r="H10" s="52">
        <v>-15804095.269999996</v>
      </c>
      <c r="I10" s="53">
        <f t="shared" si="0"/>
        <v>-15804095.269999996</v>
      </c>
      <c r="J10" s="51">
        <v>0</v>
      </c>
      <c r="K10" s="52">
        <v>-6194469.44000001</v>
      </c>
      <c r="L10" s="53">
        <f t="shared" si="1"/>
        <v>-6194469.44000001</v>
      </c>
      <c r="N10" s="92"/>
      <c r="O10" s="92"/>
      <c r="P10" s="92"/>
      <c r="Q10" s="92"/>
      <c r="R10" s="92"/>
      <c r="S10" s="92"/>
      <c r="U10" s="92"/>
      <c r="V10" s="92"/>
      <c r="W10" s="92"/>
      <c r="X10" s="92"/>
      <c r="Y10" s="92"/>
      <c r="Z10" s="92"/>
    </row>
    <row r="11" spans="1:26" ht="12.75">
      <c r="A11" s="224" t="s">
        <v>200</v>
      </c>
      <c r="B11" s="225"/>
      <c r="C11" s="225"/>
      <c r="D11" s="225"/>
      <c r="E11" s="226"/>
      <c r="F11" s="8">
        <v>128</v>
      </c>
      <c r="G11" s="51">
        <v>-6202.909999999974</v>
      </c>
      <c r="H11" s="52">
        <v>-53908463.91999993</v>
      </c>
      <c r="I11" s="53">
        <f t="shared" si="0"/>
        <v>-53914666.82999992</v>
      </c>
      <c r="J11" s="51">
        <v>-20400.129999999976</v>
      </c>
      <c r="K11" s="52">
        <v>-90958626.87999997</v>
      </c>
      <c r="L11" s="53">
        <f t="shared" si="1"/>
        <v>-90979027.00999996</v>
      </c>
      <c r="N11" s="92"/>
      <c r="O11" s="92"/>
      <c r="P11" s="92"/>
      <c r="Q11" s="92"/>
      <c r="R11" s="92"/>
      <c r="S11" s="92"/>
      <c r="U11" s="92"/>
      <c r="V11" s="92"/>
      <c r="W11" s="92"/>
      <c r="X11" s="92"/>
      <c r="Y11" s="92"/>
      <c r="Z11" s="92"/>
    </row>
    <row r="12" spans="1:26" ht="12.75">
      <c r="A12" s="224" t="s">
        <v>201</v>
      </c>
      <c r="B12" s="225"/>
      <c r="C12" s="225"/>
      <c r="D12" s="225"/>
      <c r="E12" s="226"/>
      <c r="F12" s="8">
        <v>129</v>
      </c>
      <c r="G12" s="51">
        <v>0</v>
      </c>
      <c r="H12" s="52">
        <v>-26549.25</v>
      </c>
      <c r="I12" s="53">
        <f t="shared" si="0"/>
        <v>-26549.25</v>
      </c>
      <c r="J12" s="51">
        <v>0</v>
      </c>
      <c r="K12" s="52">
        <v>-393521.84999999683</v>
      </c>
      <c r="L12" s="53">
        <f t="shared" si="1"/>
        <v>-393521.84999999683</v>
      </c>
      <c r="N12" s="92"/>
      <c r="O12" s="92"/>
      <c r="P12" s="92"/>
      <c r="Q12" s="92"/>
      <c r="R12" s="92"/>
      <c r="S12" s="92"/>
      <c r="U12" s="92"/>
      <c r="V12" s="92"/>
      <c r="W12" s="92"/>
      <c r="X12" s="92"/>
      <c r="Y12" s="92"/>
      <c r="Z12" s="92"/>
    </row>
    <row r="13" spans="1:26" ht="12.75">
      <c r="A13" s="224" t="s">
        <v>202</v>
      </c>
      <c r="B13" s="225"/>
      <c r="C13" s="225"/>
      <c r="D13" s="225"/>
      <c r="E13" s="226"/>
      <c r="F13" s="8">
        <v>130</v>
      </c>
      <c r="G13" s="51">
        <v>205726.93</v>
      </c>
      <c r="H13" s="52">
        <v>-32155430.899999976</v>
      </c>
      <c r="I13" s="53">
        <f t="shared" si="0"/>
        <v>-31949703.969999976</v>
      </c>
      <c r="J13" s="51">
        <v>-92067.59999999986</v>
      </c>
      <c r="K13" s="52">
        <v>-10591757.060000032</v>
      </c>
      <c r="L13" s="53">
        <f t="shared" si="1"/>
        <v>-10683824.660000032</v>
      </c>
      <c r="N13" s="92"/>
      <c r="O13" s="92"/>
      <c r="P13" s="92"/>
      <c r="Q13" s="92"/>
      <c r="R13" s="92"/>
      <c r="S13" s="92"/>
      <c r="U13" s="92"/>
      <c r="V13" s="92"/>
      <c r="W13" s="92"/>
      <c r="X13" s="92"/>
      <c r="Y13" s="92"/>
      <c r="Z13" s="92"/>
    </row>
    <row r="14" spans="1:26" ht="12.75">
      <c r="A14" s="224" t="s">
        <v>203</v>
      </c>
      <c r="B14" s="225"/>
      <c r="C14" s="225"/>
      <c r="D14" s="225"/>
      <c r="E14" s="226"/>
      <c r="F14" s="8">
        <v>131</v>
      </c>
      <c r="G14" s="51">
        <v>-86004.23000000001</v>
      </c>
      <c r="H14" s="52">
        <v>-8410009.720000014</v>
      </c>
      <c r="I14" s="53">
        <f t="shared" si="0"/>
        <v>-8496013.950000014</v>
      </c>
      <c r="J14" s="51">
        <v>25354.719999999998</v>
      </c>
      <c r="K14" s="52">
        <v>-425937.6400000043</v>
      </c>
      <c r="L14" s="53">
        <f t="shared" si="1"/>
        <v>-400582.92000000435</v>
      </c>
      <c r="N14" s="92"/>
      <c r="O14" s="92"/>
      <c r="P14" s="92"/>
      <c r="Q14" s="92"/>
      <c r="R14" s="92"/>
      <c r="S14" s="92"/>
      <c r="U14" s="92"/>
      <c r="V14" s="92"/>
      <c r="W14" s="92"/>
      <c r="X14" s="92"/>
      <c r="Y14" s="92"/>
      <c r="Z14" s="92"/>
    </row>
    <row r="15" spans="1:26" ht="12.75">
      <c r="A15" s="224" t="s">
        <v>241</v>
      </c>
      <c r="B15" s="225"/>
      <c r="C15" s="225"/>
      <c r="D15" s="225"/>
      <c r="E15" s="226"/>
      <c r="F15" s="8">
        <v>132</v>
      </c>
      <c r="G15" s="51">
        <v>0</v>
      </c>
      <c r="H15" s="52">
        <v>4445.679999999702</v>
      </c>
      <c r="I15" s="53">
        <f t="shared" si="0"/>
        <v>4445.679999999702</v>
      </c>
      <c r="J15" s="51">
        <v>0</v>
      </c>
      <c r="K15" s="52">
        <v>203248.64999999944</v>
      </c>
      <c r="L15" s="53">
        <f t="shared" si="1"/>
        <v>203248.64999999944</v>
      </c>
      <c r="N15" s="92"/>
      <c r="O15" s="92"/>
      <c r="P15" s="92"/>
      <c r="Q15" s="92"/>
      <c r="R15" s="92"/>
      <c r="S15" s="92"/>
      <c r="U15" s="92"/>
      <c r="V15" s="92"/>
      <c r="W15" s="92"/>
      <c r="X15" s="92"/>
      <c r="Y15" s="92"/>
      <c r="Z15" s="92"/>
    </row>
    <row r="16" spans="1:26" ht="24.75" customHeight="1">
      <c r="A16" s="227" t="s">
        <v>100</v>
      </c>
      <c r="B16" s="225"/>
      <c r="C16" s="225"/>
      <c r="D16" s="225"/>
      <c r="E16" s="226"/>
      <c r="F16" s="8">
        <v>133</v>
      </c>
      <c r="G16" s="54">
        <f>G17+G18+G22+G23+G24+G28+G29</f>
        <v>27479564.060000002</v>
      </c>
      <c r="H16" s="55">
        <f>H17+H18+H22+H23+H24+H28+H29</f>
        <v>51063948.220000006</v>
      </c>
      <c r="I16" s="53">
        <f t="shared" si="0"/>
        <v>78543512.28</v>
      </c>
      <c r="J16" s="54">
        <f>J17+J18+J22+J23+J24+J28+J29</f>
        <v>35401119.059999995</v>
      </c>
      <c r="K16" s="55">
        <f>K17+K18+K22+K23+K24+K28+K29</f>
        <v>51789127.79000004</v>
      </c>
      <c r="L16" s="53">
        <f t="shared" si="1"/>
        <v>87190246.85000002</v>
      </c>
      <c r="N16" s="92"/>
      <c r="O16" s="92"/>
      <c r="P16" s="92"/>
      <c r="Q16" s="92"/>
      <c r="R16" s="92"/>
      <c r="S16" s="92"/>
      <c r="U16" s="92"/>
      <c r="V16" s="92"/>
      <c r="W16" s="92"/>
      <c r="X16" s="92"/>
      <c r="Y16" s="92"/>
      <c r="Z16" s="92"/>
    </row>
    <row r="17" spans="1:26" ht="19.5" customHeight="1">
      <c r="A17" s="224" t="s">
        <v>218</v>
      </c>
      <c r="B17" s="225"/>
      <c r="C17" s="225"/>
      <c r="D17" s="225"/>
      <c r="E17" s="226"/>
      <c r="F17" s="8">
        <v>134</v>
      </c>
      <c r="G17" s="51">
        <v>0</v>
      </c>
      <c r="H17" s="52">
        <v>12770263.840000002</v>
      </c>
      <c r="I17" s="53">
        <f>G17+H17</f>
        <v>12770263.840000002</v>
      </c>
      <c r="J17" s="51">
        <v>0</v>
      </c>
      <c r="K17" s="52">
        <v>10591295.36</v>
      </c>
      <c r="L17" s="53">
        <f>J17+K17</f>
        <v>10591295.36</v>
      </c>
      <c r="N17" s="92"/>
      <c r="O17" s="92"/>
      <c r="P17" s="92"/>
      <c r="Q17" s="92"/>
      <c r="R17" s="92"/>
      <c r="S17" s="92"/>
      <c r="U17" s="92"/>
      <c r="V17" s="92"/>
      <c r="W17" s="92"/>
      <c r="X17" s="92"/>
      <c r="Y17" s="92"/>
      <c r="Z17" s="92"/>
    </row>
    <row r="18" spans="1:26" ht="26.25" customHeight="1">
      <c r="A18" s="224" t="s">
        <v>205</v>
      </c>
      <c r="B18" s="225"/>
      <c r="C18" s="225"/>
      <c r="D18" s="225"/>
      <c r="E18" s="226"/>
      <c r="F18" s="8">
        <v>135</v>
      </c>
      <c r="G18" s="54">
        <f>SUM(G19:G21)</f>
        <v>7788.209999999999</v>
      </c>
      <c r="H18" s="55">
        <f>SUM(H19:H21)</f>
        <v>2178395.1499999985</v>
      </c>
      <c r="I18" s="53">
        <f>G18+H18</f>
        <v>2186183.3599999985</v>
      </c>
      <c r="J18" s="54">
        <f>SUM(J19:J21)</f>
        <v>11032.720000000001</v>
      </c>
      <c r="K18" s="55">
        <f>SUM(K19:K21)</f>
        <v>3667762.2800000003</v>
      </c>
      <c r="L18" s="53">
        <f>J18+K18</f>
        <v>3678795.0000000005</v>
      </c>
      <c r="N18" s="92"/>
      <c r="O18" s="92"/>
      <c r="P18" s="92"/>
      <c r="Q18" s="92"/>
      <c r="R18" s="92"/>
      <c r="S18" s="92"/>
      <c r="U18" s="92"/>
      <c r="V18" s="92"/>
      <c r="W18" s="92"/>
      <c r="X18" s="92"/>
      <c r="Y18" s="92"/>
      <c r="Z18" s="92"/>
    </row>
    <row r="19" spans="1:26" ht="12.75">
      <c r="A19" s="224" t="s">
        <v>242</v>
      </c>
      <c r="B19" s="225"/>
      <c r="C19" s="225"/>
      <c r="D19" s="225"/>
      <c r="E19" s="226"/>
      <c r="F19" s="8">
        <v>136</v>
      </c>
      <c r="G19" s="51">
        <v>7788.209999999999</v>
      </c>
      <c r="H19" s="52">
        <v>2178395.1499999985</v>
      </c>
      <c r="I19" s="53">
        <f aca="true" t="shared" si="2" ref="I19:I24">G19+H19</f>
        <v>2186183.3599999985</v>
      </c>
      <c r="J19" s="51">
        <v>11032.720000000001</v>
      </c>
      <c r="K19" s="52">
        <v>3635184.08</v>
      </c>
      <c r="L19" s="53">
        <f aca="true" t="shared" si="3" ref="L19:L24">J19+K19</f>
        <v>3646216.8000000003</v>
      </c>
      <c r="N19" s="92"/>
      <c r="O19" s="92"/>
      <c r="P19" s="92"/>
      <c r="Q19" s="92"/>
      <c r="R19" s="92"/>
      <c r="S19" s="92"/>
      <c r="U19" s="92"/>
      <c r="V19" s="92"/>
      <c r="W19" s="92"/>
      <c r="X19" s="92"/>
      <c r="Y19" s="92"/>
      <c r="Z19" s="92"/>
    </row>
    <row r="20" spans="1:26" ht="24" customHeight="1">
      <c r="A20" s="224" t="s">
        <v>54</v>
      </c>
      <c r="B20" s="225"/>
      <c r="C20" s="225"/>
      <c r="D20" s="225"/>
      <c r="E20" s="226"/>
      <c r="F20" s="8">
        <v>137</v>
      </c>
      <c r="G20" s="51">
        <v>0</v>
      </c>
      <c r="H20" s="52">
        <v>0</v>
      </c>
      <c r="I20" s="53">
        <f t="shared" si="2"/>
        <v>0</v>
      </c>
      <c r="J20" s="51">
        <v>0</v>
      </c>
      <c r="K20" s="52">
        <v>0</v>
      </c>
      <c r="L20" s="53">
        <f t="shared" si="3"/>
        <v>0</v>
      </c>
      <c r="N20" s="92"/>
      <c r="O20" s="92"/>
      <c r="P20" s="92"/>
      <c r="Q20" s="92"/>
      <c r="R20" s="92"/>
      <c r="S20" s="92"/>
      <c r="U20" s="92"/>
      <c r="V20" s="92"/>
      <c r="W20" s="92"/>
      <c r="X20" s="92"/>
      <c r="Y20" s="92"/>
      <c r="Z20" s="92"/>
    </row>
    <row r="21" spans="1:26" ht="12.75">
      <c r="A21" s="224" t="s">
        <v>243</v>
      </c>
      <c r="B21" s="225"/>
      <c r="C21" s="225"/>
      <c r="D21" s="225"/>
      <c r="E21" s="226"/>
      <c r="F21" s="8">
        <v>138</v>
      </c>
      <c r="G21" s="51">
        <v>0</v>
      </c>
      <c r="H21" s="52">
        <v>0</v>
      </c>
      <c r="I21" s="53">
        <f t="shared" si="2"/>
        <v>0</v>
      </c>
      <c r="J21" s="51">
        <v>0</v>
      </c>
      <c r="K21" s="52">
        <v>32578.2</v>
      </c>
      <c r="L21" s="53">
        <f t="shared" si="3"/>
        <v>32578.2</v>
      </c>
      <c r="N21" s="92"/>
      <c r="O21" s="92"/>
      <c r="P21" s="92"/>
      <c r="Q21" s="92"/>
      <c r="R21" s="92"/>
      <c r="S21" s="92"/>
      <c r="U21" s="92"/>
      <c r="V21" s="92"/>
      <c r="W21" s="92"/>
      <c r="X21" s="92"/>
      <c r="Y21" s="92"/>
      <c r="Z21" s="92"/>
    </row>
    <row r="22" spans="1:26" ht="12.75">
      <c r="A22" s="224" t="s">
        <v>244</v>
      </c>
      <c r="B22" s="225"/>
      <c r="C22" s="225"/>
      <c r="D22" s="225"/>
      <c r="E22" s="226"/>
      <c r="F22" s="8">
        <v>139</v>
      </c>
      <c r="G22" s="51">
        <v>29302037.590000004</v>
      </c>
      <c r="H22" s="52">
        <v>30294341.860000003</v>
      </c>
      <c r="I22" s="53">
        <f t="shared" si="2"/>
        <v>59596379.45</v>
      </c>
      <c r="J22" s="51">
        <v>33927013.03999999</v>
      </c>
      <c r="K22" s="52">
        <v>35216892.650000036</v>
      </c>
      <c r="L22" s="53">
        <f t="shared" si="3"/>
        <v>69143905.69000003</v>
      </c>
      <c r="N22" s="92"/>
      <c r="O22" s="92"/>
      <c r="P22" s="92"/>
      <c r="Q22" s="92"/>
      <c r="R22" s="92"/>
      <c r="S22" s="92"/>
      <c r="U22" s="92"/>
      <c r="V22" s="92"/>
      <c r="W22" s="92"/>
      <c r="X22" s="92"/>
      <c r="Y22" s="92"/>
      <c r="Z22" s="92"/>
    </row>
    <row r="23" spans="1:26" ht="20.25" customHeight="1">
      <c r="A23" s="224" t="s">
        <v>272</v>
      </c>
      <c r="B23" s="225"/>
      <c r="C23" s="225"/>
      <c r="D23" s="225"/>
      <c r="E23" s="226"/>
      <c r="F23" s="8">
        <v>140</v>
      </c>
      <c r="G23" s="51">
        <v>871193.06</v>
      </c>
      <c r="H23" s="52">
        <v>3813246.58</v>
      </c>
      <c r="I23" s="53">
        <f t="shared" si="2"/>
        <v>4684439.640000001</v>
      </c>
      <c r="J23" s="51">
        <v>414983.35</v>
      </c>
      <c r="K23" s="52">
        <v>1014566.3599999999</v>
      </c>
      <c r="L23" s="53">
        <f t="shared" si="3"/>
        <v>1429549.71</v>
      </c>
      <c r="N23" s="92"/>
      <c r="O23" s="92"/>
      <c r="P23" s="92"/>
      <c r="Q23" s="92"/>
      <c r="R23" s="92"/>
      <c r="S23" s="92"/>
      <c r="U23" s="92"/>
      <c r="V23" s="92"/>
      <c r="W23" s="92"/>
      <c r="X23" s="92"/>
      <c r="Y23" s="92"/>
      <c r="Z23" s="92"/>
    </row>
    <row r="24" spans="1:26" ht="19.5" customHeight="1">
      <c r="A24" s="224" t="s">
        <v>101</v>
      </c>
      <c r="B24" s="225"/>
      <c r="C24" s="225"/>
      <c r="D24" s="225"/>
      <c r="E24" s="226"/>
      <c r="F24" s="8">
        <v>141</v>
      </c>
      <c r="G24" s="54">
        <f>SUM(G25:G27)</f>
        <v>958815.13</v>
      </c>
      <c r="H24" s="55">
        <f>SUM(H25:H27)</f>
        <v>1966344.2100000002</v>
      </c>
      <c r="I24" s="53">
        <f t="shared" si="2"/>
        <v>2925159.3400000003</v>
      </c>
      <c r="J24" s="54">
        <f>SUM(J25:J27)</f>
        <v>761815.5900000002</v>
      </c>
      <c r="K24" s="55">
        <f>SUM(K25:K27)</f>
        <v>2019230.12</v>
      </c>
      <c r="L24" s="53">
        <f t="shared" si="3"/>
        <v>2781045.7100000004</v>
      </c>
      <c r="N24" s="92"/>
      <c r="O24" s="92"/>
      <c r="P24" s="92"/>
      <c r="Q24" s="92"/>
      <c r="R24" s="92"/>
      <c r="S24" s="92"/>
      <c r="U24" s="92"/>
      <c r="V24" s="92"/>
      <c r="W24" s="92"/>
      <c r="X24" s="92"/>
      <c r="Y24" s="92"/>
      <c r="Z24" s="92"/>
    </row>
    <row r="25" spans="1:26" ht="12.75">
      <c r="A25" s="224" t="s">
        <v>245</v>
      </c>
      <c r="B25" s="225"/>
      <c r="C25" s="225"/>
      <c r="D25" s="225"/>
      <c r="E25" s="226"/>
      <c r="F25" s="8">
        <v>142</v>
      </c>
      <c r="G25" s="51">
        <v>981954.1</v>
      </c>
      <c r="H25" s="52">
        <v>1900694.7300000002</v>
      </c>
      <c r="I25" s="53">
        <f aca="true" t="shared" si="4" ref="I25:I32">G25+H25</f>
        <v>2882648.83</v>
      </c>
      <c r="J25" s="51">
        <v>23003.25</v>
      </c>
      <c r="K25" s="52">
        <v>134735.25</v>
      </c>
      <c r="L25" s="53">
        <f aca="true" t="shared" si="5" ref="L25:L33">J25+K25</f>
        <v>157738.5</v>
      </c>
      <c r="N25" s="92"/>
      <c r="O25" s="92"/>
      <c r="P25" s="92"/>
      <c r="Q25" s="92"/>
      <c r="R25" s="92"/>
      <c r="S25" s="92"/>
      <c r="U25" s="92"/>
      <c r="V25" s="92"/>
      <c r="W25" s="92"/>
      <c r="X25" s="92"/>
      <c r="Y25" s="92"/>
      <c r="Z25" s="92"/>
    </row>
    <row r="26" spans="1:26" ht="12.75">
      <c r="A26" s="224" t="s">
        <v>246</v>
      </c>
      <c r="B26" s="225"/>
      <c r="C26" s="225"/>
      <c r="D26" s="225"/>
      <c r="E26" s="226"/>
      <c r="F26" s="8">
        <v>143</v>
      </c>
      <c r="G26" s="51">
        <v>-23138.969999999972</v>
      </c>
      <c r="H26" s="52">
        <v>65649.47999999998</v>
      </c>
      <c r="I26" s="53">
        <f t="shared" si="4"/>
        <v>42510.51000000001</v>
      </c>
      <c r="J26" s="51">
        <v>738812.3400000002</v>
      </c>
      <c r="K26" s="52">
        <v>1884494.87</v>
      </c>
      <c r="L26" s="53">
        <f t="shared" si="5"/>
        <v>2623307.2100000004</v>
      </c>
      <c r="N26" s="92"/>
      <c r="O26" s="92"/>
      <c r="P26" s="92"/>
      <c r="Q26" s="92"/>
      <c r="R26" s="92"/>
      <c r="S26" s="92"/>
      <c r="U26" s="92"/>
      <c r="V26" s="92"/>
      <c r="W26" s="92"/>
      <c r="X26" s="92"/>
      <c r="Y26" s="92"/>
      <c r="Z26" s="92"/>
    </row>
    <row r="27" spans="1:26" ht="12.75">
      <c r="A27" s="224" t="s">
        <v>7</v>
      </c>
      <c r="B27" s="225"/>
      <c r="C27" s="225"/>
      <c r="D27" s="225"/>
      <c r="E27" s="226"/>
      <c r="F27" s="8">
        <v>144</v>
      </c>
      <c r="G27" s="51">
        <v>0</v>
      </c>
      <c r="H27" s="52">
        <v>0</v>
      </c>
      <c r="I27" s="53">
        <f t="shared" si="4"/>
        <v>0</v>
      </c>
      <c r="J27" s="51">
        <v>0</v>
      </c>
      <c r="K27" s="52">
        <v>0</v>
      </c>
      <c r="L27" s="53">
        <f t="shared" si="5"/>
        <v>0</v>
      </c>
      <c r="N27" s="92"/>
      <c r="O27" s="92"/>
      <c r="P27" s="92"/>
      <c r="Q27" s="92"/>
      <c r="R27" s="92"/>
      <c r="S27" s="92"/>
      <c r="U27" s="92"/>
      <c r="V27" s="92"/>
      <c r="W27" s="92"/>
      <c r="X27" s="92"/>
      <c r="Y27" s="92"/>
      <c r="Z27" s="92"/>
    </row>
    <row r="28" spans="1:26" ht="12.75">
      <c r="A28" s="224" t="s">
        <v>8</v>
      </c>
      <c r="B28" s="225"/>
      <c r="C28" s="225"/>
      <c r="D28" s="225"/>
      <c r="E28" s="226"/>
      <c r="F28" s="8">
        <v>145</v>
      </c>
      <c r="G28" s="51">
        <v>-3742878.1200000006</v>
      </c>
      <c r="H28" s="52">
        <v>-2253053.1200000006</v>
      </c>
      <c r="I28" s="53">
        <f t="shared" si="4"/>
        <v>-5995931.240000001</v>
      </c>
      <c r="J28" s="51">
        <v>0</v>
      </c>
      <c r="K28" s="52">
        <v>-14089083.350000001</v>
      </c>
      <c r="L28" s="53">
        <f t="shared" si="5"/>
        <v>-14089083.350000001</v>
      </c>
      <c r="N28" s="92"/>
      <c r="O28" s="92"/>
      <c r="P28" s="92"/>
      <c r="Q28" s="92"/>
      <c r="R28" s="92"/>
      <c r="S28" s="92"/>
      <c r="U28" s="92"/>
      <c r="V28" s="92"/>
      <c r="W28" s="92"/>
      <c r="X28" s="92"/>
      <c r="Y28" s="92"/>
      <c r="Z28" s="92"/>
    </row>
    <row r="29" spans="1:26" ht="12.75">
      <c r="A29" s="224" t="s">
        <v>9</v>
      </c>
      <c r="B29" s="225"/>
      <c r="C29" s="225"/>
      <c r="D29" s="225"/>
      <c r="E29" s="226"/>
      <c r="F29" s="8">
        <v>146</v>
      </c>
      <c r="G29" s="51">
        <v>82608.18999999999</v>
      </c>
      <c r="H29" s="52">
        <v>2294409.7</v>
      </c>
      <c r="I29" s="53">
        <f t="shared" si="4"/>
        <v>2377017.89</v>
      </c>
      <c r="J29" s="51">
        <v>286274.36</v>
      </c>
      <c r="K29" s="52">
        <v>13368464.370000001</v>
      </c>
      <c r="L29" s="53">
        <f t="shared" si="5"/>
        <v>13654738.73</v>
      </c>
      <c r="N29" s="92"/>
      <c r="O29" s="92"/>
      <c r="P29" s="92"/>
      <c r="Q29" s="92"/>
      <c r="R29" s="92"/>
      <c r="S29" s="92"/>
      <c r="U29" s="92"/>
      <c r="V29" s="92"/>
      <c r="W29" s="92"/>
      <c r="X29" s="92"/>
      <c r="Y29" s="92"/>
      <c r="Z29" s="92"/>
    </row>
    <row r="30" spans="1:26" ht="12.75">
      <c r="A30" s="227" t="s">
        <v>10</v>
      </c>
      <c r="B30" s="225"/>
      <c r="C30" s="225"/>
      <c r="D30" s="225"/>
      <c r="E30" s="226"/>
      <c r="F30" s="8">
        <v>147</v>
      </c>
      <c r="G30" s="51">
        <v>1836.1000000000004</v>
      </c>
      <c r="H30" s="52">
        <v>8008054.999999996</v>
      </c>
      <c r="I30" s="53">
        <f t="shared" si="4"/>
        <v>8009891.099999996</v>
      </c>
      <c r="J30" s="51">
        <v>3061.76</v>
      </c>
      <c r="K30" s="52">
        <v>9072643.889999993</v>
      </c>
      <c r="L30" s="53">
        <f t="shared" si="5"/>
        <v>9075705.649999993</v>
      </c>
      <c r="N30" s="92"/>
      <c r="O30" s="92"/>
      <c r="P30" s="92"/>
      <c r="Q30" s="92"/>
      <c r="R30" s="92"/>
      <c r="S30" s="92"/>
      <c r="U30" s="92"/>
      <c r="V30" s="92"/>
      <c r="W30" s="92"/>
      <c r="X30" s="92"/>
      <c r="Y30" s="92"/>
      <c r="Z30" s="92"/>
    </row>
    <row r="31" spans="1:26" ht="21.75" customHeight="1">
      <c r="A31" s="227" t="s">
        <v>11</v>
      </c>
      <c r="B31" s="225"/>
      <c r="C31" s="225"/>
      <c r="D31" s="225"/>
      <c r="E31" s="226"/>
      <c r="F31" s="8">
        <v>148</v>
      </c>
      <c r="G31" s="51">
        <v>43376.19999999998</v>
      </c>
      <c r="H31" s="52">
        <v>5769387.880000003</v>
      </c>
      <c r="I31" s="53">
        <f t="shared" si="4"/>
        <v>5812764.080000003</v>
      </c>
      <c r="J31" s="51">
        <v>10105.910000000002</v>
      </c>
      <c r="K31" s="52">
        <v>5568587.270000005</v>
      </c>
      <c r="L31" s="53">
        <f t="shared" si="5"/>
        <v>5578693.180000005</v>
      </c>
      <c r="N31" s="92"/>
      <c r="O31" s="92"/>
      <c r="P31" s="92"/>
      <c r="Q31" s="92"/>
      <c r="R31" s="92"/>
      <c r="S31" s="92"/>
      <c r="U31" s="92"/>
      <c r="V31" s="92"/>
      <c r="W31" s="92"/>
      <c r="X31" s="92"/>
      <c r="Y31" s="92"/>
      <c r="Z31" s="92"/>
    </row>
    <row r="32" spans="1:26" ht="12.75">
      <c r="A32" s="227" t="s">
        <v>12</v>
      </c>
      <c r="B32" s="225"/>
      <c r="C32" s="225"/>
      <c r="D32" s="225"/>
      <c r="E32" s="226"/>
      <c r="F32" s="8">
        <v>149</v>
      </c>
      <c r="G32" s="51">
        <v>2509919.34</v>
      </c>
      <c r="H32" s="52">
        <v>62828409.39</v>
      </c>
      <c r="I32" s="53">
        <f t="shared" si="4"/>
        <v>65338328.730000004</v>
      </c>
      <c r="J32" s="51">
        <v>127595.20000000004</v>
      </c>
      <c r="K32" s="52">
        <v>39967763.75999999</v>
      </c>
      <c r="L32" s="53">
        <f t="shared" si="5"/>
        <v>40095358.95999999</v>
      </c>
      <c r="N32" s="92"/>
      <c r="O32" s="92"/>
      <c r="P32" s="92"/>
      <c r="Q32" s="92"/>
      <c r="R32" s="92"/>
      <c r="S32" s="92"/>
      <c r="U32" s="92"/>
      <c r="V32" s="92"/>
      <c r="W32" s="92"/>
      <c r="X32" s="92"/>
      <c r="Y32" s="92"/>
      <c r="Z32" s="92"/>
    </row>
    <row r="33" spans="1:26" ht="12.75">
      <c r="A33" s="227" t="s">
        <v>102</v>
      </c>
      <c r="B33" s="225"/>
      <c r="C33" s="225"/>
      <c r="D33" s="225"/>
      <c r="E33" s="226"/>
      <c r="F33" s="8">
        <v>150</v>
      </c>
      <c r="G33" s="54">
        <f>G34+G38</f>
        <v>-74419350.53999999</v>
      </c>
      <c r="H33" s="55">
        <f>H34+H38</f>
        <v>-319845014.74999994</v>
      </c>
      <c r="I33" s="53">
        <f aca="true" t="shared" si="6" ref="I33:I42">G33+H33</f>
        <v>-394264365.28999996</v>
      </c>
      <c r="J33" s="54">
        <f>J34+J38</f>
        <v>-86449480.84999998</v>
      </c>
      <c r="K33" s="55">
        <f>K34+K38</f>
        <v>-320614071.21000016</v>
      </c>
      <c r="L33" s="53">
        <f t="shared" si="5"/>
        <v>-407063552.0600001</v>
      </c>
      <c r="N33" s="92"/>
      <c r="O33" s="92"/>
      <c r="P33" s="92"/>
      <c r="Q33" s="92"/>
      <c r="R33" s="92"/>
      <c r="S33" s="92"/>
      <c r="U33" s="92"/>
      <c r="V33" s="92"/>
      <c r="W33" s="92"/>
      <c r="X33" s="92"/>
      <c r="Y33" s="92"/>
      <c r="Z33" s="92"/>
    </row>
    <row r="34" spans="1:26" ht="12.75">
      <c r="A34" s="224" t="s">
        <v>103</v>
      </c>
      <c r="B34" s="225"/>
      <c r="C34" s="225"/>
      <c r="D34" s="225"/>
      <c r="E34" s="226"/>
      <c r="F34" s="8">
        <v>151</v>
      </c>
      <c r="G34" s="54">
        <f>SUM(G35:G37)</f>
        <v>-74836828.00999999</v>
      </c>
      <c r="H34" s="55">
        <f>SUM(H35:H37)</f>
        <v>-291144193.37999994</v>
      </c>
      <c r="I34" s="53">
        <f t="shared" si="6"/>
        <v>-365981021.3899999</v>
      </c>
      <c r="J34" s="54">
        <f>SUM(J35:J37)</f>
        <v>-83380825.45999998</v>
      </c>
      <c r="K34" s="55">
        <f>SUM(K35:K37)</f>
        <v>-271150297.33000016</v>
      </c>
      <c r="L34" s="53">
        <f>J34+K34</f>
        <v>-354531122.79000014</v>
      </c>
      <c r="N34" s="92"/>
      <c r="O34" s="92"/>
      <c r="P34" s="92"/>
      <c r="Q34" s="92"/>
      <c r="R34" s="92"/>
      <c r="S34" s="92"/>
      <c r="U34" s="92"/>
      <c r="V34" s="92"/>
      <c r="W34" s="92"/>
      <c r="X34" s="92"/>
      <c r="Y34" s="92"/>
      <c r="Z34" s="92"/>
    </row>
    <row r="35" spans="1:26" ht="12.75">
      <c r="A35" s="224" t="s">
        <v>13</v>
      </c>
      <c r="B35" s="225"/>
      <c r="C35" s="225"/>
      <c r="D35" s="225"/>
      <c r="E35" s="226"/>
      <c r="F35" s="8">
        <v>152</v>
      </c>
      <c r="G35" s="51">
        <v>-74836828.00999999</v>
      </c>
      <c r="H35" s="52">
        <v>-327746600.3899999</v>
      </c>
      <c r="I35" s="53">
        <f t="shared" si="6"/>
        <v>-402583428.3999999</v>
      </c>
      <c r="J35" s="51">
        <v>-83380825.45999998</v>
      </c>
      <c r="K35" s="52">
        <v>-287056299.36000013</v>
      </c>
      <c r="L35" s="53">
        <f>J35+K35</f>
        <v>-370437124.8200001</v>
      </c>
      <c r="N35" s="92"/>
      <c r="O35" s="92"/>
      <c r="P35" s="92"/>
      <c r="Q35" s="92"/>
      <c r="R35" s="92"/>
      <c r="S35" s="92"/>
      <c r="U35" s="92"/>
      <c r="V35" s="92"/>
      <c r="W35" s="92"/>
      <c r="X35" s="92"/>
      <c r="Y35" s="92"/>
      <c r="Z35" s="92"/>
    </row>
    <row r="36" spans="1:26" ht="12.75">
      <c r="A36" s="224" t="s">
        <v>14</v>
      </c>
      <c r="B36" s="225"/>
      <c r="C36" s="225"/>
      <c r="D36" s="225"/>
      <c r="E36" s="226"/>
      <c r="F36" s="8">
        <v>153</v>
      </c>
      <c r="G36" s="51">
        <v>0</v>
      </c>
      <c r="H36" s="52">
        <v>34178.74999999999</v>
      </c>
      <c r="I36" s="53">
        <f t="shared" si="6"/>
        <v>34178.74999999999</v>
      </c>
      <c r="J36" s="51">
        <v>0</v>
      </c>
      <c r="K36" s="52">
        <v>330929.3800000001</v>
      </c>
      <c r="L36" s="53">
        <f>J36+K36</f>
        <v>330929.3800000001</v>
      </c>
      <c r="N36" s="92"/>
      <c r="O36" s="92"/>
      <c r="P36" s="92"/>
      <c r="Q36" s="92"/>
      <c r="R36" s="92"/>
      <c r="S36" s="92"/>
      <c r="U36" s="92"/>
      <c r="V36" s="92"/>
      <c r="W36" s="92"/>
      <c r="X36" s="92"/>
      <c r="Y36" s="92"/>
      <c r="Z36" s="92"/>
    </row>
    <row r="37" spans="1:26" ht="12.75">
      <c r="A37" s="224" t="s">
        <v>15</v>
      </c>
      <c r="B37" s="225"/>
      <c r="C37" s="225"/>
      <c r="D37" s="225"/>
      <c r="E37" s="226"/>
      <c r="F37" s="8">
        <v>154</v>
      </c>
      <c r="G37" s="51">
        <v>0</v>
      </c>
      <c r="H37" s="52">
        <v>36568228.26</v>
      </c>
      <c r="I37" s="53">
        <f t="shared" si="6"/>
        <v>36568228.26</v>
      </c>
      <c r="J37" s="51">
        <v>0</v>
      </c>
      <c r="K37" s="52">
        <v>15575072.649999991</v>
      </c>
      <c r="L37" s="53">
        <f>J37+K37</f>
        <v>15575072.649999991</v>
      </c>
      <c r="N37" s="92"/>
      <c r="O37" s="92"/>
      <c r="P37" s="92"/>
      <c r="Q37" s="92"/>
      <c r="R37" s="92"/>
      <c r="S37" s="92"/>
      <c r="U37" s="92"/>
      <c r="V37" s="92"/>
      <c r="W37" s="92"/>
      <c r="X37" s="92"/>
      <c r="Y37" s="92"/>
      <c r="Z37" s="92"/>
    </row>
    <row r="38" spans="1:26" ht="12.75">
      <c r="A38" s="224" t="s">
        <v>104</v>
      </c>
      <c r="B38" s="225"/>
      <c r="C38" s="225"/>
      <c r="D38" s="225"/>
      <c r="E38" s="226"/>
      <c r="F38" s="8">
        <v>155</v>
      </c>
      <c r="G38" s="54">
        <f>SUM(G39:G41)</f>
        <v>417477.4700000002</v>
      </c>
      <c r="H38" s="55">
        <f>SUM(H39:H41)</f>
        <v>-28700821.369999997</v>
      </c>
      <c r="I38" s="53">
        <f t="shared" si="6"/>
        <v>-28283343.9</v>
      </c>
      <c r="J38" s="54">
        <f>SUM(J39:J41)</f>
        <v>-3068655.3899999997</v>
      </c>
      <c r="K38" s="55">
        <f>SUM(K39:K41)</f>
        <v>-49463773.87999998</v>
      </c>
      <c r="L38" s="53">
        <f>J38+K38</f>
        <v>-52532429.26999998</v>
      </c>
      <c r="N38" s="92"/>
      <c r="O38" s="92"/>
      <c r="P38" s="92"/>
      <c r="Q38" s="92"/>
      <c r="R38" s="92"/>
      <c r="S38" s="92"/>
      <c r="U38" s="92"/>
      <c r="V38" s="92"/>
      <c r="W38" s="92"/>
      <c r="X38" s="92"/>
      <c r="Y38" s="92"/>
      <c r="Z38" s="92"/>
    </row>
    <row r="39" spans="1:26" ht="12.75">
      <c r="A39" s="224" t="s">
        <v>16</v>
      </c>
      <c r="B39" s="225"/>
      <c r="C39" s="225"/>
      <c r="D39" s="225"/>
      <c r="E39" s="226"/>
      <c r="F39" s="8">
        <v>156</v>
      </c>
      <c r="G39" s="51">
        <v>417477.4700000002</v>
      </c>
      <c r="H39" s="52">
        <v>-36203386.769999996</v>
      </c>
      <c r="I39" s="53">
        <f t="shared" si="6"/>
        <v>-35785909.3</v>
      </c>
      <c r="J39" s="51">
        <v>-3068655.3899999997</v>
      </c>
      <c r="K39" s="52">
        <v>-50778744.15999998</v>
      </c>
      <c r="L39" s="53">
        <f aca="true" t="shared" si="7" ref="L39:L66">J39+K39</f>
        <v>-53847399.54999998</v>
      </c>
      <c r="N39" s="92"/>
      <c r="O39" s="92"/>
      <c r="P39" s="92"/>
      <c r="Q39" s="92"/>
      <c r="R39" s="92"/>
      <c r="S39" s="92"/>
      <c r="U39" s="92"/>
      <c r="V39" s="92"/>
      <c r="W39" s="92"/>
      <c r="X39" s="92"/>
      <c r="Y39" s="92"/>
      <c r="Z39" s="92"/>
    </row>
    <row r="40" spans="1:26" ht="12.75">
      <c r="A40" s="224" t="s">
        <v>17</v>
      </c>
      <c r="B40" s="225"/>
      <c r="C40" s="225"/>
      <c r="D40" s="225"/>
      <c r="E40" s="226"/>
      <c r="F40" s="8">
        <v>157</v>
      </c>
      <c r="G40" s="51">
        <v>0</v>
      </c>
      <c r="H40" s="52">
        <v>0.4299999999884676</v>
      </c>
      <c r="I40" s="53">
        <f t="shared" si="6"/>
        <v>0.4299999999884676</v>
      </c>
      <c r="J40" s="51">
        <v>0</v>
      </c>
      <c r="K40" s="52">
        <v>-63125.81000000001</v>
      </c>
      <c r="L40" s="53">
        <f t="shared" si="7"/>
        <v>-63125.81000000001</v>
      </c>
      <c r="N40" s="92"/>
      <c r="O40" s="92"/>
      <c r="P40" s="92"/>
      <c r="Q40" s="92"/>
      <c r="R40" s="92"/>
      <c r="S40" s="92"/>
      <c r="U40" s="92"/>
      <c r="V40" s="92"/>
      <c r="W40" s="92"/>
      <c r="X40" s="92"/>
      <c r="Y40" s="92"/>
      <c r="Z40" s="92"/>
    </row>
    <row r="41" spans="1:26" ht="12.75">
      <c r="A41" s="224" t="s">
        <v>18</v>
      </c>
      <c r="B41" s="225"/>
      <c r="C41" s="225"/>
      <c r="D41" s="225"/>
      <c r="E41" s="226"/>
      <c r="F41" s="8">
        <v>158</v>
      </c>
      <c r="G41" s="51">
        <v>0</v>
      </c>
      <c r="H41" s="52">
        <v>7502564.97</v>
      </c>
      <c r="I41" s="53">
        <f t="shared" si="6"/>
        <v>7502564.97</v>
      </c>
      <c r="J41" s="51">
        <v>0</v>
      </c>
      <c r="K41" s="52">
        <v>1378096.0899999999</v>
      </c>
      <c r="L41" s="53">
        <f t="shared" si="7"/>
        <v>1378096.0899999999</v>
      </c>
      <c r="N41" s="92"/>
      <c r="O41" s="92"/>
      <c r="P41" s="92"/>
      <c r="Q41" s="92"/>
      <c r="R41" s="92"/>
      <c r="S41" s="92"/>
      <c r="U41" s="92"/>
      <c r="V41" s="92"/>
      <c r="W41" s="92"/>
      <c r="X41" s="92"/>
      <c r="Y41" s="92"/>
      <c r="Z41" s="92"/>
    </row>
    <row r="42" spans="1:26" ht="22.5" customHeight="1">
      <c r="A42" s="227" t="s">
        <v>105</v>
      </c>
      <c r="B42" s="225"/>
      <c r="C42" s="225"/>
      <c r="D42" s="225"/>
      <c r="E42" s="226"/>
      <c r="F42" s="8">
        <v>159</v>
      </c>
      <c r="G42" s="54">
        <f>G43+G46</f>
        <v>-18868795.479999993</v>
      </c>
      <c r="H42" s="55">
        <f>H43+H46</f>
        <v>-41047137.98</v>
      </c>
      <c r="I42" s="53">
        <f t="shared" si="6"/>
        <v>-59915933.45999999</v>
      </c>
      <c r="J42" s="54">
        <f>J43+J46</f>
        <v>-19884074.97000004</v>
      </c>
      <c r="K42" s="55">
        <f>K43+K46</f>
        <v>4038307.99</v>
      </c>
      <c r="L42" s="53">
        <f t="shared" si="7"/>
        <v>-15845766.98000004</v>
      </c>
      <c r="N42" s="92"/>
      <c r="O42" s="92"/>
      <c r="P42" s="92"/>
      <c r="Q42" s="92"/>
      <c r="R42" s="92"/>
      <c r="S42" s="92"/>
      <c r="U42" s="92"/>
      <c r="V42" s="92"/>
      <c r="W42" s="92"/>
      <c r="X42" s="92"/>
      <c r="Y42" s="92"/>
      <c r="Z42" s="92"/>
    </row>
    <row r="43" spans="1:26" ht="21" customHeight="1">
      <c r="A43" s="224" t="s">
        <v>106</v>
      </c>
      <c r="B43" s="225"/>
      <c r="C43" s="225"/>
      <c r="D43" s="225"/>
      <c r="E43" s="226"/>
      <c r="F43" s="8">
        <v>160</v>
      </c>
      <c r="G43" s="54">
        <f>SUM(G44:G45)</f>
        <v>-18868795.479999993</v>
      </c>
      <c r="H43" s="55">
        <f>SUM(H44:H45)</f>
        <v>0</v>
      </c>
      <c r="I43" s="53">
        <f aca="true" t="shared" si="8" ref="I43:I66">G43+H43</f>
        <v>-18868795.479999993</v>
      </c>
      <c r="J43" s="54">
        <f>SUM(J44:J45)</f>
        <v>-19884074.97000004</v>
      </c>
      <c r="K43" s="55">
        <f>SUM(K44:K45)</f>
        <v>0</v>
      </c>
      <c r="L43" s="53">
        <f t="shared" si="7"/>
        <v>-19884074.97000004</v>
      </c>
      <c r="N43" s="92"/>
      <c r="O43" s="92"/>
      <c r="P43" s="92"/>
      <c r="Q43" s="92"/>
      <c r="R43" s="92"/>
      <c r="S43" s="92"/>
      <c r="U43" s="92"/>
      <c r="V43" s="92"/>
      <c r="W43" s="92"/>
      <c r="X43" s="92"/>
      <c r="Y43" s="92"/>
      <c r="Z43" s="92"/>
    </row>
    <row r="44" spans="1:26" ht="12.75">
      <c r="A44" s="224" t="s">
        <v>19</v>
      </c>
      <c r="B44" s="225"/>
      <c r="C44" s="225"/>
      <c r="D44" s="225"/>
      <c r="E44" s="226"/>
      <c r="F44" s="8">
        <v>161</v>
      </c>
      <c r="G44" s="51">
        <v>-18849587.779999994</v>
      </c>
      <c r="H44" s="52">
        <v>0</v>
      </c>
      <c r="I44" s="53">
        <f t="shared" si="8"/>
        <v>-18849587.779999994</v>
      </c>
      <c r="J44" s="51">
        <v>-19847529.63000004</v>
      </c>
      <c r="K44" s="52">
        <v>0</v>
      </c>
      <c r="L44" s="53">
        <f t="shared" si="7"/>
        <v>-19847529.63000004</v>
      </c>
      <c r="N44" s="92"/>
      <c r="O44" s="92"/>
      <c r="P44" s="92"/>
      <c r="Q44" s="92"/>
      <c r="R44" s="92"/>
      <c r="S44" s="92"/>
      <c r="U44" s="92"/>
      <c r="V44" s="92"/>
      <c r="W44" s="92"/>
      <c r="X44" s="92"/>
      <c r="Y44" s="92"/>
      <c r="Z44" s="92"/>
    </row>
    <row r="45" spans="1:26" ht="12.75">
      <c r="A45" s="224" t="s">
        <v>20</v>
      </c>
      <c r="B45" s="225"/>
      <c r="C45" s="225"/>
      <c r="D45" s="225"/>
      <c r="E45" s="226"/>
      <c r="F45" s="8">
        <v>162</v>
      </c>
      <c r="G45" s="51">
        <v>-19207.7</v>
      </c>
      <c r="H45" s="52">
        <v>0</v>
      </c>
      <c r="I45" s="53">
        <f t="shared" si="8"/>
        <v>-19207.7</v>
      </c>
      <c r="J45" s="51">
        <v>-36545.340000000004</v>
      </c>
      <c r="K45" s="52">
        <v>0</v>
      </c>
      <c r="L45" s="53">
        <f t="shared" si="7"/>
        <v>-36545.340000000004</v>
      </c>
      <c r="N45" s="92"/>
      <c r="O45" s="92"/>
      <c r="P45" s="92"/>
      <c r="Q45" s="92"/>
      <c r="R45" s="92"/>
      <c r="S45" s="92"/>
      <c r="U45" s="92"/>
      <c r="V45" s="92"/>
      <c r="W45" s="92"/>
      <c r="X45" s="92"/>
      <c r="Y45" s="92"/>
      <c r="Z45" s="92"/>
    </row>
    <row r="46" spans="1:26" ht="21.75" customHeight="1">
      <c r="A46" s="224" t="s">
        <v>107</v>
      </c>
      <c r="B46" s="225"/>
      <c r="C46" s="225"/>
      <c r="D46" s="225"/>
      <c r="E46" s="226"/>
      <c r="F46" s="8">
        <v>163</v>
      </c>
      <c r="G46" s="54">
        <f>SUM(G47:G49)</f>
        <v>0</v>
      </c>
      <c r="H46" s="55">
        <f>SUM(H47:H49)</f>
        <v>-41047137.98</v>
      </c>
      <c r="I46" s="53">
        <f t="shared" si="8"/>
        <v>-41047137.98</v>
      </c>
      <c r="J46" s="54">
        <f>SUM(J47:J49)</f>
        <v>0</v>
      </c>
      <c r="K46" s="55">
        <f>SUM(K47:K49)</f>
        <v>4038307.99</v>
      </c>
      <c r="L46" s="53">
        <f t="shared" si="7"/>
        <v>4038307.99</v>
      </c>
      <c r="N46" s="92"/>
      <c r="O46" s="92"/>
      <c r="P46" s="92"/>
      <c r="Q46" s="92"/>
      <c r="R46" s="92"/>
      <c r="S46" s="92"/>
      <c r="U46" s="92"/>
      <c r="V46" s="92"/>
      <c r="W46" s="92"/>
      <c r="X46" s="92"/>
      <c r="Y46" s="92"/>
      <c r="Z46" s="92"/>
    </row>
    <row r="47" spans="1:26" ht="12.75">
      <c r="A47" s="224" t="s">
        <v>21</v>
      </c>
      <c r="B47" s="225"/>
      <c r="C47" s="225"/>
      <c r="D47" s="225"/>
      <c r="E47" s="226"/>
      <c r="F47" s="8">
        <v>164</v>
      </c>
      <c r="G47" s="51">
        <v>0</v>
      </c>
      <c r="H47" s="52">
        <v>-41047137.98</v>
      </c>
      <c r="I47" s="53">
        <f t="shared" si="8"/>
        <v>-41047137.98</v>
      </c>
      <c r="J47" s="51">
        <v>0</v>
      </c>
      <c r="K47" s="52">
        <v>4038307.99</v>
      </c>
      <c r="L47" s="53">
        <f t="shared" si="7"/>
        <v>4038307.99</v>
      </c>
      <c r="N47" s="92"/>
      <c r="O47" s="92"/>
      <c r="P47" s="92"/>
      <c r="Q47" s="92"/>
      <c r="R47" s="92"/>
      <c r="S47" s="92"/>
      <c r="U47" s="92"/>
      <c r="V47" s="92"/>
      <c r="W47" s="92"/>
      <c r="X47" s="92"/>
      <c r="Y47" s="92"/>
      <c r="Z47" s="92"/>
    </row>
    <row r="48" spans="1:26" ht="12.75">
      <c r="A48" s="224" t="s">
        <v>22</v>
      </c>
      <c r="B48" s="225"/>
      <c r="C48" s="225"/>
      <c r="D48" s="225"/>
      <c r="E48" s="226"/>
      <c r="F48" s="8">
        <v>165</v>
      </c>
      <c r="G48" s="51">
        <v>0</v>
      </c>
      <c r="H48" s="52">
        <v>0</v>
      </c>
      <c r="I48" s="53">
        <f t="shared" si="8"/>
        <v>0</v>
      </c>
      <c r="J48" s="51">
        <v>0</v>
      </c>
      <c r="K48" s="52">
        <v>0</v>
      </c>
      <c r="L48" s="53">
        <f t="shared" si="7"/>
        <v>0</v>
      </c>
      <c r="N48" s="92"/>
      <c r="O48" s="92"/>
      <c r="P48" s="92"/>
      <c r="Q48" s="92"/>
      <c r="R48" s="92"/>
      <c r="S48" s="92"/>
      <c r="U48" s="92"/>
      <c r="V48" s="92"/>
      <c r="W48" s="92"/>
      <c r="X48" s="92"/>
      <c r="Y48" s="92"/>
      <c r="Z48" s="92"/>
    </row>
    <row r="49" spans="1:26" ht="12.75">
      <c r="A49" s="224" t="s">
        <v>23</v>
      </c>
      <c r="B49" s="225"/>
      <c r="C49" s="225"/>
      <c r="D49" s="225"/>
      <c r="E49" s="226"/>
      <c r="F49" s="8">
        <v>166</v>
      </c>
      <c r="G49" s="51">
        <v>0</v>
      </c>
      <c r="H49" s="52">
        <v>0</v>
      </c>
      <c r="I49" s="53">
        <f t="shared" si="8"/>
        <v>0</v>
      </c>
      <c r="J49" s="51">
        <v>0</v>
      </c>
      <c r="K49" s="52">
        <v>0</v>
      </c>
      <c r="L49" s="53">
        <f t="shared" si="7"/>
        <v>0</v>
      </c>
      <c r="N49" s="92"/>
      <c r="O49" s="92"/>
      <c r="P49" s="92"/>
      <c r="Q49" s="92"/>
      <c r="R49" s="92"/>
      <c r="S49" s="92"/>
      <c r="U49" s="92"/>
      <c r="V49" s="92"/>
      <c r="W49" s="92"/>
      <c r="X49" s="92"/>
      <c r="Y49" s="92"/>
      <c r="Z49" s="92"/>
    </row>
    <row r="50" spans="1:26" ht="21" customHeight="1">
      <c r="A50" s="227" t="s">
        <v>209</v>
      </c>
      <c r="B50" s="225"/>
      <c r="C50" s="225"/>
      <c r="D50" s="225"/>
      <c r="E50" s="226"/>
      <c r="F50" s="8">
        <v>167</v>
      </c>
      <c r="G50" s="54">
        <f>SUM(G51:G53)</f>
        <v>952054.24</v>
      </c>
      <c r="H50" s="55">
        <f>SUM(H51:H53)</f>
        <v>0</v>
      </c>
      <c r="I50" s="53">
        <f t="shared" si="8"/>
        <v>952054.24</v>
      </c>
      <c r="J50" s="54">
        <f>SUM(J51:J53)</f>
        <v>706922.6099999999</v>
      </c>
      <c r="K50" s="55">
        <f>SUM(K51:K53)</f>
        <v>0</v>
      </c>
      <c r="L50" s="53">
        <f t="shared" si="7"/>
        <v>706922.6099999999</v>
      </c>
      <c r="N50" s="92"/>
      <c r="O50" s="92"/>
      <c r="P50" s="92"/>
      <c r="Q50" s="92"/>
      <c r="R50" s="92"/>
      <c r="S50" s="92"/>
      <c r="U50" s="92"/>
      <c r="V50" s="92"/>
      <c r="W50" s="92"/>
      <c r="X50" s="92"/>
      <c r="Y50" s="92"/>
      <c r="Z50" s="92"/>
    </row>
    <row r="51" spans="1:26" ht="12.75">
      <c r="A51" s="224" t="s">
        <v>24</v>
      </c>
      <c r="B51" s="225"/>
      <c r="C51" s="225"/>
      <c r="D51" s="225"/>
      <c r="E51" s="226"/>
      <c r="F51" s="8">
        <v>168</v>
      </c>
      <c r="G51" s="51">
        <v>952054.24</v>
      </c>
      <c r="H51" s="52">
        <v>0</v>
      </c>
      <c r="I51" s="53">
        <f t="shared" si="8"/>
        <v>952054.24</v>
      </c>
      <c r="J51" s="51">
        <v>706922.6099999999</v>
      </c>
      <c r="K51" s="52">
        <v>0</v>
      </c>
      <c r="L51" s="53">
        <f t="shared" si="7"/>
        <v>706922.6099999999</v>
      </c>
      <c r="N51" s="92"/>
      <c r="O51" s="92"/>
      <c r="P51" s="92"/>
      <c r="Q51" s="92"/>
      <c r="R51" s="92"/>
      <c r="S51" s="92"/>
      <c r="U51" s="92"/>
      <c r="V51" s="92"/>
      <c r="W51" s="92"/>
      <c r="X51" s="92"/>
      <c r="Y51" s="92"/>
      <c r="Z51" s="92"/>
    </row>
    <row r="52" spans="1:26" ht="12.75">
      <c r="A52" s="224" t="s">
        <v>25</v>
      </c>
      <c r="B52" s="225"/>
      <c r="C52" s="225"/>
      <c r="D52" s="225"/>
      <c r="E52" s="226"/>
      <c r="F52" s="8">
        <v>169</v>
      </c>
      <c r="G52" s="51">
        <v>0</v>
      </c>
      <c r="H52" s="52">
        <v>0</v>
      </c>
      <c r="I52" s="53">
        <f t="shared" si="8"/>
        <v>0</v>
      </c>
      <c r="J52" s="51">
        <v>0</v>
      </c>
      <c r="K52" s="52">
        <v>0</v>
      </c>
      <c r="L52" s="53">
        <f t="shared" si="7"/>
        <v>0</v>
      </c>
      <c r="N52" s="92"/>
      <c r="O52" s="92"/>
      <c r="P52" s="92"/>
      <c r="Q52" s="92"/>
      <c r="R52" s="92"/>
      <c r="S52" s="92"/>
      <c r="U52" s="92"/>
      <c r="V52" s="92"/>
      <c r="W52" s="92"/>
      <c r="X52" s="92"/>
      <c r="Y52" s="92"/>
      <c r="Z52" s="92"/>
    </row>
    <row r="53" spans="1:26" ht="12.75">
      <c r="A53" s="224" t="s">
        <v>26</v>
      </c>
      <c r="B53" s="225"/>
      <c r="C53" s="225"/>
      <c r="D53" s="225"/>
      <c r="E53" s="226"/>
      <c r="F53" s="8">
        <v>170</v>
      </c>
      <c r="G53" s="51">
        <v>0</v>
      </c>
      <c r="H53" s="52">
        <v>0</v>
      </c>
      <c r="I53" s="53">
        <f t="shared" si="8"/>
        <v>0</v>
      </c>
      <c r="J53" s="51">
        <v>0</v>
      </c>
      <c r="K53" s="52">
        <v>0</v>
      </c>
      <c r="L53" s="53">
        <f t="shared" si="7"/>
        <v>0</v>
      </c>
      <c r="N53" s="92"/>
      <c r="O53" s="92"/>
      <c r="P53" s="92"/>
      <c r="Q53" s="92"/>
      <c r="R53" s="92"/>
      <c r="S53" s="92"/>
      <c r="U53" s="92"/>
      <c r="V53" s="92"/>
      <c r="W53" s="92"/>
      <c r="X53" s="92"/>
      <c r="Y53" s="92"/>
      <c r="Z53" s="92"/>
    </row>
    <row r="54" spans="1:26" ht="21" customHeight="1">
      <c r="A54" s="227" t="s">
        <v>108</v>
      </c>
      <c r="B54" s="225"/>
      <c r="C54" s="225"/>
      <c r="D54" s="225"/>
      <c r="E54" s="226"/>
      <c r="F54" s="8">
        <v>171</v>
      </c>
      <c r="G54" s="54">
        <f>SUM(G55:G56)</f>
        <v>0</v>
      </c>
      <c r="H54" s="55">
        <f>SUM(H55:H56)</f>
        <v>-102766.15</v>
      </c>
      <c r="I54" s="53">
        <f t="shared" si="8"/>
        <v>-102766.15</v>
      </c>
      <c r="J54" s="54">
        <f>SUM(J55:J56)</f>
        <v>0</v>
      </c>
      <c r="K54" s="55">
        <f>SUM(K55:K56)</f>
        <v>-152765.03000000003</v>
      </c>
      <c r="L54" s="53">
        <f t="shared" si="7"/>
        <v>-152765.03000000003</v>
      </c>
      <c r="N54" s="92"/>
      <c r="O54" s="92"/>
      <c r="P54" s="92"/>
      <c r="Q54" s="92"/>
      <c r="R54" s="92"/>
      <c r="S54" s="92"/>
      <c r="U54" s="92"/>
      <c r="V54" s="92"/>
      <c r="W54" s="92"/>
      <c r="X54" s="92"/>
      <c r="Y54" s="92"/>
      <c r="Z54" s="92"/>
    </row>
    <row r="55" spans="1:26" ht="12.75">
      <c r="A55" s="224" t="s">
        <v>27</v>
      </c>
      <c r="B55" s="225"/>
      <c r="C55" s="225"/>
      <c r="D55" s="225"/>
      <c r="E55" s="226"/>
      <c r="F55" s="8">
        <v>172</v>
      </c>
      <c r="G55" s="51">
        <v>0</v>
      </c>
      <c r="H55" s="52">
        <v>0</v>
      </c>
      <c r="I55" s="53">
        <f t="shared" si="8"/>
        <v>0</v>
      </c>
      <c r="J55" s="51">
        <v>0</v>
      </c>
      <c r="K55" s="52">
        <v>0</v>
      </c>
      <c r="L55" s="53">
        <f t="shared" si="7"/>
        <v>0</v>
      </c>
      <c r="N55" s="92"/>
      <c r="O55" s="92"/>
      <c r="P55" s="92"/>
      <c r="Q55" s="92"/>
      <c r="R55" s="92"/>
      <c r="S55" s="92"/>
      <c r="U55" s="92"/>
      <c r="V55" s="92"/>
      <c r="W55" s="92"/>
      <c r="X55" s="92"/>
      <c r="Y55" s="92"/>
      <c r="Z55" s="92"/>
    </row>
    <row r="56" spans="1:26" ht="12.75">
      <c r="A56" s="224" t="s">
        <v>28</v>
      </c>
      <c r="B56" s="225"/>
      <c r="C56" s="225"/>
      <c r="D56" s="225"/>
      <c r="E56" s="226"/>
      <c r="F56" s="8">
        <v>173</v>
      </c>
      <c r="G56" s="51">
        <v>0</v>
      </c>
      <c r="H56" s="52">
        <v>-102766.15</v>
      </c>
      <c r="I56" s="53">
        <f t="shared" si="8"/>
        <v>-102766.15</v>
      </c>
      <c r="J56" s="51">
        <v>0</v>
      </c>
      <c r="K56" s="52">
        <v>-152765.03000000003</v>
      </c>
      <c r="L56" s="53">
        <f t="shared" si="7"/>
        <v>-152765.03000000003</v>
      </c>
      <c r="N56" s="92"/>
      <c r="O56" s="92"/>
      <c r="P56" s="92"/>
      <c r="Q56" s="92"/>
      <c r="R56" s="92"/>
      <c r="S56" s="92"/>
      <c r="U56" s="92"/>
      <c r="V56" s="92"/>
      <c r="W56" s="92"/>
      <c r="X56" s="92"/>
      <c r="Y56" s="92"/>
      <c r="Z56" s="92"/>
    </row>
    <row r="57" spans="1:26" ht="21" customHeight="1">
      <c r="A57" s="227" t="s">
        <v>109</v>
      </c>
      <c r="B57" s="225"/>
      <c r="C57" s="225"/>
      <c r="D57" s="225"/>
      <c r="E57" s="226"/>
      <c r="F57" s="8">
        <v>174</v>
      </c>
      <c r="G57" s="54">
        <f>G58+G62</f>
        <v>-26608204.220000006</v>
      </c>
      <c r="H57" s="55">
        <f>H58+H62</f>
        <v>-274889535.9800001</v>
      </c>
      <c r="I57" s="53">
        <f t="shared" si="8"/>
        <v>-301497740.2000001</v>
      </c>
      <c r="J57" s="54">
        <f>J58+J62</f>
        <v>-30987629.849999987</v>
      </c>
      <c r="K57" s="55">
        <f>K58+K62</f>
        <v>-256290256.49535182</v>
      </c>
      <c r="L57" s="53">
        <f t="shared" si="7"/>
        <v>-287277886.3453518</v>
      </c>
      <c r="N57" s="92"/>
      <c r="O57" s="92"/>
      <c r="P57" s="92"/>
      <c r="Q57" s="92"/>
      <c r="R57" s="92"/>
      <c r="S57" s="92"/>
      <c r="U57" s="92"/>
      <c r="V57" s="92"/>
      <c r="W57" s="92"/>
      <c r="X57" s="92"/>
      <c r="Y57" s="92"/>
      <c r="Z57" s="92"/>
    </row>
    <row r="58" spans="1:26" ht="12.75">
      <c r="A58" s="224" t="s">
        <v>110</v>
      </c>
      <c r="B58" s="225"/>
      <c r="C58" s="225"/>
      <c r="D58" s="225"/>
      <c r="E58" s="226"/>
      <c r="F58" s="8">
        <v>175</v>
      </c>
      <c r="G58" s="54">
        <f>SUM(G59:G61)</f>
        <v>-6493320.0600000005</v>
      </c>
      <c r="H58" s="55">
        <f>SUM(H59:H61)</f>
        <v>-81959230.1300001</v>
      </c>
      <c r="I58" s="53">
        <f t="shared" si="8"/>
        <v>-88452550.1900001</v>
      </c>
      <c r="J58" s="54">
        <f>SUM(J59:J61)</f>
        <v>-15973706.52</v>
      </c>
      <c r="K58" s="55">
        <f>SUM(K59:K61)</f>
        <v>-102968390.03999987</v>
      </c>
      <c r="L58" s="53">
        <f t="shared" si="7"/>
        <v>-118942096.55999987</v>
      </c>
      <c r="N58" s="92"/>
      <c r="O58" s="92"/>
      <c r="P58" s="92"/>
      <c r="Q58" s="92"/>
      <c r="R58" s="92"/>
      <c r="S58" s="92"/>
      <c r="U58" s="92"/>
      <c r="V58" s="92"/>
      <c r="W58" s="92"/>
      <c r="X58" s="92"/>
      <c r="Y58" s="92"/>
      <c r="Z58" s="92"/>
    </row>
    <row r="59" spans="1:26" ht="12.75">
      <c r="A59" s="224" t="s">
        <v>29</v>
      </c>
      <c r="B59" s="225"/>
      <c r="C59" s="225"/>
      <c r="D59" s="225"/>
      <c r="E59" s="226"/>
      <c r="F59" s="8">
        <v>176</v>
      </c>
      <c r="G59" s="51">
        <v>-5053312.87</v>
      </c>
      <c r="H59" s="52">
        <v>-52020487.370000094</v>
      </c>
      <c r="I59" s="53">
        <f t="shared" si="8"/>
        <v>-57073800.24000009</v>
      </c>
      <c r="J59" s="51">
        <v>-10391373.360000005</v>
      </c>
      <c r="K59" s="52">
        <v>-61848845.499999896</v>
      </c>
      <c r="L59" s="53">
        <f t="shared" si="7"/>
        <v>-72240218.8599999</v>
      </c>
      <c r="N59" s="92"/>
      <c r="O59" s="92"/>
      <c r="P59" s="92"/>
      <c r="Q59" s="92"/>
      <c r="R59" s="92"/>
      <c r="S59" s="92"/>
      <c r="U59" s="92"/>
      <c r="V59" s="92"/>
      <c r="W59" s="92"/>
      <c r="X59" s="92"/>
      <c r="Y59" s="92"/>
      <c r="Z59" s="92"/>
    </row>
    <row r="60" spans="1:26" ht="12.75">
      <c r="A60" s="224" t="s">
        <v>30</v>
      </c>
      <c r="B60" s="225"/>
      <c r="C60" s="225"/>
      <c r="D60" s="225"/>
      <c r="E60" s="226"/>
      <c r="F60" s="8">
        <v>177</v>
      </c>
      <c r="G60" s="51">
        <v>-1440007.19</v>
      </c>
      <c r="H60" s="52">
        <v>-30614986.46</v>
      </c>
      <c r="I60" s="53">
        <f t="shared" si="8"/>
        <v>-32054993.650000002</v>
      </c>
      <c r="J60" s="51">
        <v>-5582333.1599999955</v>
      </c>
      <c r="K60" s="52">
        <v>-41119544.53999998</v>
      </c>
      <c r="L60" s="53">
        <f t="shared" si="7"/>
        <v>-46701877.69999997</v>
      </c>
      <c r="N60" s="92"/>
      <c r="O60" s="92"/>
      <c r="P60" s="92"/>
      <c r="Q60" s="92"/>
      <c r="R60" s="92"/>
      <c r="S60" s="92"/>
      <c r="U60" s="92"/>
      <c r="V60" s="92"/>
      <c r="W60" s="92"/>
      <c r="X60" s="92"/>
      <c r="Y60" s="92"/>
      <c r="Z60" s="92"/>
    </row>
    <row r="61" spans="1:26" ht="12.75">
      <c r="A61" s="224" t="s">
        <v>31</v>
      </c>
      <c r="B61" s="225"/>
      <c r="C61" s="225"/>
      <c r="D61" s="225"/>
      <c r="E61" s="226"/>
      <c r="F61" s="8">
        <v>178</v>
      </c>
      <c r="G61" s="51">
        <v>0</v>
      </c>
      <c r="H61" s="52">
        <v>676243.7</v>
      </c>
      <c r="I61" s="53">
        <f t="shared" si="8"/>
        <v>676243.7</v>
      </c>
      <c r="J61" s="51">
        <v>0</v>
      </c>
      <c r="K61" s="52">
        <v>0</v>
      </c>
      <c r="L61" s="53">
        <f t="shared" si="7"/>
        <v>0</v>
      </c>
      <c r="N61" s="92"/>
      <c r="O61" s="92"/>
      <c r="P61" s="92"/>
      <c r="Q61" s="92"/>
      <c r="R61" s="92"/>
      <c r="S61" s="92"/>
      <c r="U61" s="92"/>
      <c r="V61" s="92"/>
      <c r="W61" s="92"/>
      <c r="X61" s="92"/>
      <c r="Y61" s="92"/>
      <c r="Z61" s="92"/>
    </row>
    <row r="62" spans="1:26" ht="24" customHeight="1">
      <c r="A62" s="224" t="s">
        <v>111</v>
      </c>
      <c r="B62" s="225"/>
      <c r="C62" s="225"/>
      <c r="D62" s="225"/>
      <c r="E62" s="226"/>
      <c r="F62" s="8">
        <v>179</v>
      </c>
      <c r="G62" s="54">
        <f>SUM(G63:G65)</f>
        <v>-20114884.160000004</v>
      </c>
      <c r="H62" s="55">
        <f>SUM(H63:H65)</f>
        <v>-192930305.85</v>
      </c>
      <c r="I62" s="53">
        <f t="shared" si="8"/>
        <v>-213045190.01</v>
      </c>
      <c r="J62" s="54">
        <f>SUM(J63:J65)</f>
        <v>-15013923.329999987</v>
      </c>
      <c r="K62" s="55">
        <f>SUM(K63:K65)</f>
        <v>-153321866.45535195</v>
      </c>
      <c r="L62" s="53">
        <f t="shared" si="7"/>
        <v>-168335789.78535193</v>
      </c>
      <c r="N62" s="92"/>
      <c r="O62" s="92"/>
      <c r="P62" s="92"/>
      <c r="Q62" s="92"/>
      <c r="R62" s="92"/>
      <c r="S62" s="92"/>
      <c r="U62" s="92"/>
      <c r="V62" s="92"/>
      <c r="W62" s="92"/>
      <c r="X62" s="92"/>
      <c r="Y62" s="92"/>
      <c r="Z62" s="92"/>
    </row>
    <row r="63" spans="1:26" ht="12.75">
      <c r="A63" s="224" t="s">
        <v>32</v>
      </c>
      <c r="B63" s="225"/>
      <c r="C63" s="225"/>
      <c r="D63" s="225"/>
      <c r="E63" s="226"/>
      <c r="F63" s="8">
        <v>180</v>
      </c>
      <c r="G63" s="51">
        <v>-536515.34</v>
      </c>
      <c r="H63" s="52">
        <v>-12832940.120000001</v>
      </c>
      <c r="I63" s="53">
        <f t="shared" si="8"/>
        <v>-13369455.46</v>
      </c>
      <c r="J63" s="51">
        <v>-624442.3300000001</v>
      </c>
      <c r="K63" s="52">
        <v>-15935806.29535216</v>
      </c>
      <c r="L63" s="53">
        <f t="shared" si="7"/>
        <v>-16560248.625352161</v>
      </c>
      <c r="N63" s="92"/>
      <c r="O63" s="92"/>
      <c r="P63" s="92"/>
      <c r="Q63" s="92"/>
      <c r="R63" s="92"/>
      <c r="S63" s="92"/>
      <c r="U63" s="92"/>
      <c r="V63" s="92"/>
      <c r="W63" s="92"/>
      <c r="X63" s="92"/>
      <c r="Y63" s="92"/>
      <c r="Z63" s="92"/>
    </row>
    <row r="64" spans="1:26" ht="12.75">
      <c r="A64" s="224" t="s">
        <v>47</v>
      </c>
      <c r="B64" s="225"/>
      <c r="C64" s="225"/>
      <c r="D64" s="225"/>
      <c r="E64" s="226"/>
      <c r="F64" s="8">
        <v>181</v>
      </c>
      <c r="G64" s="51">
        <v>-12131673.080000002</v>
      </c>
      <c r="H64" s="52">
        <v>-95643636.69999999</v>
      </c>
      <c r="I64" s="53">
        <f t="shared" si="8"/>
        <v>-107775309.77999999</v>
      </c>
      <c r="J64" s="51">
        <v>-7364857.9899999965</v>
      </c>
      <c r="K64" s="52">
        <v>-84094824.18000011</v>
      </c>
      <c r="L64" s="53">
        <f t="shared" si="7"/>
        <v>-91459682.1700001</v>
      </c>
      <c r="N64" s="92"/>
      <c r="O64" s="92"/>
      <c r="P64" s="92"/>
      <c r="Q64" s="92"/>
      <c r="R64" s="92"/>
      <c r="S64" s="92"/>
      <c r="U64" s="92"/>
      <c r="V64" s="92"/>
      <c r="W64" s="92"/>
      <c r="X64" s="92"/>
      <c r="Y64" s="92"/>
      <c r="Z64" s="92"/>
    </row>
    <row r="65" spans="1:26" ht="12.75">
      <c r="A65" s="224" t="s">
        <v>48</v>
      </c>
      <c r="B65" s="225"/>
      <c r="C65" s="225"/>
      <c r="D65" s="225"/>
      <c r="E65" s="226"/>
      <c r="F65" s="8">
        <v>182</v>
      </c>
      <c r="G65" s="51">
        <v>-7446695.74</v>
      </c>
      <c r="H65" s="52">
        <v>-84453729.03</v>
      </c>
      <c r="I65" s="53">
        <f t="shared" si="8"/>
        <v>-91900424.77</v>
      </c>
      <c r="J65" s="51">
        <v>-7024623.009999991</v>
      </c>
      <c r="K65" s="52">
        <v>-53291235.97999966</v>
      </c>
      <c r="L65" s="53">
        <f t="shared" si="7"/>
        <v>-60315858.98999965</v>
      </c>
      <c r="N65" s="92"/>
      <c r="O65" s="92"/>
      <c r="P65" s="92"/>
      <c r="Q65" s="92"/>
      <c r="R65" s="92"/>
      <c r="S65" s="92"/>
      <c r="U65" s="92"/>
      <c r="V65" s="92"/>
      <c r="W65" s="92"/>
      <c r="X65" s="92"/>
      <c r="Y65" s="92"/>
      <c r="Z65" s="92"/>
    </row>
    <row r="66" spans="1:26" ht="12.75">
      <c r="A66" s="227" t="s">
        <v>112</v>
      </c>
      <c r="B66" s="225"/>
      <c r="C66" s="225"/>
      <c r="D66" s="225"/>
      <c r="E66" s="226"/>
      <c r="F66" s="8">
        <v>183</v>
      </c>
      <c r="G66" s="54">
        <f>SUM(G67:G73)</f>
        <v>-13310330.29</v>
      </c>
      <c r="H66" s="55">
        <f>SUM(H67:H73)</f>
        <v>-91086359.73</v>
      </c>
      <c r="I66" s="53">
        <f t="shared" si="8"/>
        <v>-104396690.02000001</v>
      </c>
      <c r="J66" s="54">
        <f>SUM(J67:J73)</f>
        <v>-28912975.819999997</v>
      </c>
      <c r="K66" s="55">
        <f>SUM(K67:K73)</f>
        <v>-29331449.500000007</v>
      </c>
      <c r="L66" s="53">
        <f t="shared" si="7"/>
        <v>-58244425.32000001</v>
      </c>
      <c r="N66" s="92"/>
      <c r="O66" s="92"/>
      <c r="P66" s="92"/>
      <c r="Q66" s="92"/>
      <c r="R66" s="92"/>
      <c r="S66" s="92"/>
      <c r="U66" s="92"/>
      <c r="V66" s="92"/>
      <c r="W66" s="92"/>
      <c r="X66" s="92"/>
      <c r="Y66" s="92"/>
      <c r="Z66" s="92"/>
    </row>
    <row r="67" spans="1:26" ht="21" customHeight="1">
      <c r="A67" s="224" t="s">
        <v>219</v>
      </c>
      <c r="B67" s="225"/>
      <c r="C67" s="225"/>
      <c r="D67" s="225"/>
      <c r="E67" s="226"/>
      <c r="F67" s="8">
        <v>184</v>
      </c>
      <c r="G67" s="51">
        <v>0</v>
      </c>
      <c r="H67" s="52">
        <v>0</v>
      </c>
      <c r="I67" s="53">
        <f aca="true" t="shared" si="9" ref="I67:I74">G67+H67</f>
        <v>0</v>
      </c>
      <c r="J67" s="51">
        <v>0</v>
      </c>
      <c r="K67" s="52">
        <v>0</v>
      </c>
      <c r="L67" s="53">
        <f aca="true" t="shared" si="10" ref="L67:L74">J67+K67</f>
        <v>0</v>
      </c>
      <c r="N67" s="92"/>
      <c r="O67" s="92"/>
      <c r="P67" s="92"/>
      <c r="Q67" s="92"/>
      <c r="R67" s="92"/>
      <c r="S67" s="92"/>
      <c r="U67" s="92"/>
      <c r="V67" s="92"/>
      <c r="W67" s="92"/>
      <c r="X67" s="92"/>
      <c r="Y67" s="92"/>
      <c r="Z67" s="92"/>
    </row>
    <row r="68" spans="1:26" ht="12.75">
      <c r="A68" s="224" t="s">
        <v>49</v>
      </c>
      <c r="B68" s="225"/>
      <c r="C68" s="225"/>
      <c r="D68" s="225"/>
      <c r="E68" s="226"/>
      <c r="F68" s="8">
        <v>185</v>
      </c>
      <c r="G68" s="51">
        <v>-6454.78</v>
      </c>
      <c r="H68" s="52">
        <v>-439119.86</v>
      </c>
      <c r="I68" s="53">
        <f t="shared" si="9"/>
        <v>-445574.64</v>
      </c>
      <c r="J68" s="51">
        <v>-5038.1900000000005</v>
      </c>
      <c r="K68" s="52">
        <v>-68968.23000000001</v>
      </c>
      <c r="L68" s="53">
        <f t="shared" si="10"/>
        <v>-74006.42000000001</v>
      </c>
      <c r="N68" s="92"/>
      <c r="O68" s="92"/>
      <c r="P68" s="92"/>
      <c r="Q68" s="92"/>
      <c r="R68" s="92"/>
      <c r="S68" s="92"/>
      <c r="U68" s="92"/>
      <c r="V68" s="92"/>
      <c r="W68" s="92"/>
      <c r="X68" s="92"/>
      <c r="Y68" s="92"/>
      <c r="Z68" s="92"/>
    </row>
    <row r="69" spans="1:26" ht="12.75">
      <c r="A69" s="224" t="s">
        <v>206</v>
      </c>
      <c r="B69" s="225"/>
      <c r="C69" s="225"/>
      <c r="D69" s="225"/>
      <c r="E69" s="226"/>
      <c r="F69" s="8">
        <v>186</v>
      </c>
      <c r="G69" s="51">
        <v>-1125001.02</v>
      </c>
      <c r="H69" s="52">
        <v>-66005818.970000006</v>
      </c>
      <c r="I69" s="53">
        <f t="shared" si="9"/>
        <v>-67130819.99000001</v>
      </c>
      <c r="J69" s="51">
        <v>-11965035.38</v>
      </c>
      <c r="K69" s="52">
        <v>-19073934.040000003</v>
      </c>
      <c r="L69" s="53">
        <f t="shared" si="10"/>
        <v>-31038969.42</v>
      </c>
      <c r="N69" s="92"/>
      <c r="O69" s="92"/>
      <c r="P69" s="92"/>
      <c r="Q69" s="92"/>
      <c r="R69" s="92"/>
      <c r="S69" s="92"/>
      <c r="U69" s="92"/>
      <c r="V69" s="92"/>
      <c r="W69" s="92"/>
      <c r="X69" s="92"/>
      <c r="Y69" s="92"/>
      <c r="Z69" s="92"/>
    </row>
    <row r="70" spans="1:26" ht="23.25" customHeight="1">
      <c r="A70" s="224" t="s">
        <v>252</v>
      </c>
      <c r="B70" s="225"/>
      <c r="C70" s="225"/>
      <c r="D70" s="225"/>
      <c r="E70" s="226"/>
      <c r="F70" s="8">
        <v>187</v>
      </c>
      <c r="G70" s="51">
        <v>-146696.99</v>
      </c>
      <c r="H70" s="52">
        <v>-142225.17</v>
      </c>
      <c r="I70" s="53">
        <f t="shared" si="9"/>
        <v>-288922.16000000003</v>
      </c>
      <c r="J70" s="51">
        <v>0</v>
      </c>
      <c r="K70" s="52">
        <v>-706727.64</v>
      </c>
      <c r="L70" s="53">
        <f t="shared" si="10"/>
        <v>-706727.64</v>
      </c>
      <c r="N70" s="92"/>
      <c r="O70" s="92"/>
      <c r="P70" s="92"/>
      <c r="Q70" s="92"/>
      <c r="R70" s="92"/>
      <c r="S70" s="92"/>
      <c r="U70" s="92"/>
      <c r="V70" s="92"/>
      <c r="W70" s="92"/>
      <c r="X70" s="92"/>
      <c r="Y70" s="92"/>
      <c r="Z70" s="92"/>
    </row>
    <row r="71" spans="1:26" ht="19.5" customHeight="1">
      <c r="A71" s="224" t="s">
        <v>253</v>
      </c>
      <c r="B71" s="225"/>
      <c r="C71" s="225"/>
      <c r="D71" s="225"/>
      <c r="E71" s="226"/>
      <c r="F71" s="8">
        <v>188</v>
      </c>
      <c r="G71" s="51">
        <v>-533922.4</v>
      </c>
      <c r="H71" s="52">
        <v>-12749444.62</v>
      </c>
      <c r="I71" s="53">
        <f t="shared" si="9"/>
        <v>-13283367.02</v>
      </c>
      <c r="J71" s="51">
        <v>-346634</v>
      </c>
      <c r="K71" s="52">
        <v>-1393126.0899999999</v>
      </c>
      <c r="L71" s="53">
        <f t="shared" si="10"/>
        <v>-1739760.0899999999</v>
      </c>
      <c r="N71" s="92"/>
      <c r="O71" s="92"/>
      <c r="P71" s="92"/>
      <c r="Q71" s="92"/>
      <c r="R71" s="92"/>
      <c r="S71" s="92"/>
      <c r="U71" s="92"/>
      <c r="V71" s="92"/>
      <c r="W71" s="92"/>
      <c r="X71" s="92"/>
      <c r="Y71" s="92"/>
      <c r="Z71" s="92"/>
    </row>
    <row r="72" spans="1:26" ht="12.75">
      <c r="A72" s="224" t="s">
        <v>255</v>
      </c>
      <c r="B72" s="225"/>
      <c r="C72" s="225"/>
      <c r="D72" s="225"/>
      <c r="E72" s="226"/>
      <c r="F72" s="8">
        <v>189</v>
      </c>
      <c r="G72" s="51">
        <v>-11381276.85</v>
      </c>
      <c r="H72" s="52">
        <v>-5079135.46</v>
      </c>
      <c r="I72" s="53">
        <f t="shared" si="9"/>
        <v>-16460412.309999999</v>
      </c>
      <c r="J72" s="51">
        <v>-16467267.409999996</v>
      </c>
      <c r="K72" s="52">
        <v>0</v>
      </c>
      <c r="L72" s="53">
        <f t="shared" si="10"/>
        <v>-16467267.409999996</v>
      </c>
      <c r="N72" s="92"/>
      <c r="O72" s="92"/>
      <c r="P72" s="92"/>
      <c r="Q72" s="92"/>
      <c r="R72" s="92"/>
      <c r="S72" s="92"/>
      <c r="U72" s="92"/>
      <c r="V72" s="92"/>
      <c r="W72" s="92"/>
      <c r="X72" s="92"/>
      <c r="Y72" s="92"/>
      <c r="Z72" s="92"/>
    </row>
    <row r="73" spans="1:26" ht="12.75">
      <c r="A73" s="224" t="s">
        <v>254</v>
      </c>
      <c r="B73" s="225"/>
      <c r="C73" s="225"/>
      <c r="D73" s="225"/>
      <c r="E73" s="226"/>
      <c r="F73" s="8">
        <v>190</v>
      </c>
      <c r="G73" s="51">
        <v>-116978.25</v>
      </c>
      <c r="H73" s="52">
        <v>-6670615.649999999</v>
      </c>
      <c r="I73" s="53">
        <f t="shared" si="9"/>
        <v>-6787593.899999999</v>
      </c>
      <c r="J73" s="51">
        <v>-129000.84000000003</v>
      </c>
      <c r="K73" s="52">
        <v>-8088693.500000002</v>
      </c>
      <c r="L73" s="53">
        <f t="shared" si="10"/>
        <v>-8217694.340000002</v>
      </c>
      <c r="N73" s="92"/>
      <c r="O73" s="92"/>
      <c r="P73" s="92"/>
      <c r="Q73" s="92"/>
      <c r="R73" s="92"/>
      <c r="S73" s="92"/>
      <c r="U73" s="92"/>
      <c r="V73" s="92"/>
      <c r="W73" s="92"/>
      <c r="X73" s="92"/>
      <c r="Y73" s="92"/>
      <c r="Z73" s="92"/>
    </row>
    <row r="74" spans="1:26" ht="24.75" customHeight="1">
      <c r="A74" s="227" t="s">
        <v>113</v>
      </c>
      <c r="B74" s="225"/>
      <c r="C74" s="225"/>
      <c r="D74" s="225"/>
      <c r="E74" s="226"/>
      <c r="F74" s="8">
        <v>191</v>
      </c>
      <c r="G74" s="54">
        <f>SUM(G75:G76)</f>
        <v>-49335.48999999999</v>
      </c>
      <c r="H74" s="55">
        <f>SUM(H75:H76)</f>
        <v>-16084906.61</v>
      </c>
      <c r="I74" s="53">
        <f t="shared" si="9"/>
        <v>-16134242.1</v>
      </c>
      <c r="J74" s="54">
        <f>SUM(J75:J76)</f>
        <v>-60543.870000000024</v>
      </c>
      <c r="K74" s="55">
        <f>SUM(K75:K76)</f>
        <v>-10908759.140000002</v>
      </c>
      <c r="L74" s="53">
        <f t="shared" si="10"/>
        <v>-10969303.010000002</v>
      </c>
      <c r="N74" s="92"/>
      <c r="O74" s="92"/>
      <c r="P74" s="92"/>
      <c r="Q74" s="92"/>
      <c r="R74" s="92"/>
      <c r="S74" s="92"/>
      <c r="U74" s="92"/>
      <c r="V74" s="92"/>
      <c r="W74" s="92"/>
      <c r="X74" s="92"/>
      <c r="Y74" s="92"/>
      <c r="Z74" s="92"/>
    </row>
    <row r="75" spans="1:26" ht="12.75">
      <c r="A75" s="224" t="s">
        <v>50</v>
      </c>
      <c r="B75" s="225"/>
      <c r="C75" s="225"/>
      <c r="D75" s="225"/>
      <c r="E75" s="226"/>
      <c r="F75" s="8">
        <v>192</v>
      </c>
      <c r="G75" s="51">
        <v>0</v>
      </c>
      <c r="H75" s="52">
        <v>-1910963.39</v>
      </c>
      <c r="I75" s="53">
        <f aca="true" t="shared" si="11" ref="I75:I84">G75+H75</f>
        <v>-1910963.39</v>
      </c>
      <c r="J75" s="51">
        <v>0</v>
      </c>
      <c r="K75" s="52">
        <v>-3427008.83</v>
      </c>
      <c r="L75" s="53">
        <f aca="true" t="shared" si="12" ref="L75:L84">J75+K75</f>
        <v>-3427008.83</v>
      </c>
      <c r="N75" s="92"/>
      <c r="O75" s="92"/>
      <c r="P75" s="92"/>
      <c r="Q75" s="92"/>
      <c r="R75" s="92"/>
      <c r="S75" s="92"/>
      <c r="U75" s="92"/>
      <c r="V75" s="92"/>
      <c r="W75" s="92"/>
      <c r="X75" s="92"/>
      <c r="Y75" s="92"/>
      <c r="Z75" s="92"/>
    </row>
    <row r="76" spans="1:26" ht="12.75">
      <c r="A76" s="224" t="s">
        <v>51</v>
      </c>
      <c r="B76" s="225"/>
      <c r="C76" s="225"/>
      <c r="D76" s="225"/>
      <c r="E76" s="226"/>
      <c r="F76" s="8">
        <v>193</v>
      </c>
      <c r="G76" s="51">
        <v>-49335.48999999999</v>
      </c>
      <c r="H76" s="52">
        <v>-14173943.219999999</v>
      </c>
      <c r="I76" s="53">
        <f t="shared" si="11"/>
        <v>-14223278.709999999</v>
      </c>
      <c r="J76" s="51">
        <v>-60543.870000000024</v>
      </c>
      <c r="K76" s="52">
        <v>-7481750.310000002</v>
      </c>
      <c r="L76" s="53">
        <f t="shared" si="12"/>
        <v>-7542294.1800000025</v>
      </c>
      <c r="N76" s="92"/>
      <c r="O76" s="92"/>
      <c r="P76" s="92"/>
      <c r="Q76" s="92"/>
      <c r="R76" s="92"/>
      <c r="S76" s="92"/>
      <c r="U76" s="92"/>
      <c r="V76" s="92"/>
      <c r="W76" s="92"/>
      <c r="X76" s="92"/>
      <c r="Y76" s="92"/>
      <c r="Z76" s="92"/>
    </row>
    <row r="77" spans="1:26" ht="12.75">
      <c r="A77" s="227" t="s">
        <v>59</v>
      </c>
      <c r="B77" s="225"/>
      <c r="C77" s="225"/>
      <c r="D77" s="225"/>
      <c r="E77" s="226"/>
      <c r="F77" s="8">
        <v>194</v>
      </c>
      <c r="G77" s="51">
        <v>0</v>
      </c>
      <c r="H77" s="52">
        <v>-30720062.58</v>
      </c>
      <c r="I77" s="53">
        <f t="shared" si="11"/>
        <v>-30720062.58</v>
      </c>
      <c r="J77" s="51">
        <v>3343.55</v>
      </c>
      <c r="K77" s="52">
        <v>752924.6476761028</v>
      </c>
      <c r="L77" s="53">
        <f t="shared" si="12"/>
        <v>756268.1976761029</v>
      </c>
      <c r="N77" s="92"/>
      <c r="O77" s="92"/>
      <c r="P77" s="92"/>
      <c r="Q77" s="92"/>
      <c r="R77" s="92"/>
      <c r="S77" s="92"/>
      <c r="U77" s="92"/>
      <c r="V77" s="92"/>
      <c r="W77" s="92"/>
      <c r="X77" s="92"/>
      <c r="Y77" s="92"/>
      <c r="Z77" s="92"/>
    </row>
    <row r="78" spans="1:26" ht="48" customHeight="1">
      <c r="A78" s="227" t="s">
        <v>362</v>
      </c>
      <c r="B78" s="225"/>
      <c r="C78" s="225"/>
      <c r="D78" s="225"/>
      <c r="E78" s="226"/>
      <c r="F78" s="8">
        <v>195</v>
      </c>
      <c r="G78" s="54">
        <f>G7+G16+G30+G31+G32+G33+G42+G50+G54+G57+G66+G74+G77</f>
        <v>-6077904.3500000145</v>
      </c>
      <c r="H78" s="55">
        <f>H7+H16+H30+H31+H32+H33+H42+H50+H54+H57+H66+H74+H77</f>
        <v>-89858775.15999989</v>
      </c>
      <c r="I78" s="53">
        <f t="shared" si="11"/>
        <v>-95936679.5099999</v>
      </c>
      <c r="J78" s="54">
        <f>J7+J16+J30+J31+J32+J33+J42+J50+J54+J57+J66+J74+J77</f>
        <v>-14852876.230000036</v>
      </c>
      <c r="K78" s="55">
        <f>K7+K16+K30+K31+K32+K33+K42+K50+K54+K57+K66+K74+K77</f>
        <v>22307705.452324092</v>
      </c>
      <c r="L78" s="53">
        <f t="shared" si="12"/>
        <v>7454829.222324057</v>
      </c>
      <c r="N78" s="92"/>
      <c r="O78" s="92"/>
      <c r="P78" s="92"/>
      <c r="Q78" s="92"/>
      <c r="R78" s="92"/>
      <c r="S78" s="92"/>
      <c r="U78" s="92"/>
      <c r="V78" s="92"/>
      <c r="W78" s="92"/>
      <c r="X78" s="92"/>
      <c r="Y78" s="92"/>
      <c r="Z78" s="92"/>
    </row>
    <row r="79" spans="1:26" ht="12.75">
      <c r="A79" s="227" t="s">
        <v>114</v>
      </c>
      <c r="B79" s="225"/>
      <c r="C79" s="225"/>
      <c r="D79" s="225"/>
      <c r="E79" s="226"/>
      <c r="F79" s="8">
        <v>196</v>
      </c>
      <c r="G79" s="54">
        <f>SUM(G80:G81)</f>
        <v>1541824.2200000002</v>
      </c>
      <c r="H79" s="55">
        <f>SUM(H80:H81)</f>
        <v>694237.1800000002</v>
      </c>
      <c r="I79" s="53">
        <f t="shared" si="11"/>
        <v>2236061.4000000004</v>
      </c>
      <c r="J79" s="54">
        <f>SUM(J80:J81)</f>
        <v>2978668.9499999997</v>
      </c>
      <c r="K79" s="55">
        <f>SUM(K80:K81)</f>
        <v>-9414277.53800004</v>
      </c>
      <c r="L79" s="53">
        <f t="shared" si="12"/>
        <v>-6435608.5880000405</v>
      </c>
      <c r="N79" s="92"/>
      <c r="O79" s="92"/>
      <c r="P79" s="92"/>
      <c r="Q79" s="92"/>
      <c r="R79" s="92"/>
      <c r="S79" s="92"/>
      <c r="U79" s="92"/>
      <c r="V79" s="92"/>
      <c r="W79" s="92"/>
      <c r="X79" s="92"/>
      <c r="Y79" s="92"/>
      <c r="Z79" s="92"/>
    </row>
    <row r="80" spans="1:26" ht="12.75">
      <c r="A80" s="224" t="s">
        <v>52</v>
      </c>
      <c r="B80" s="225"/>
      <c r="C80" s="225"/>
      <c r="D80" s="225"/>
      <c r="E80" s="226"/>
      <c r="F80" s="8">
        <v>197</v>
      </c>
      <c r="G80" s="51">
        <v>1541824.2200000002</v>
      </c>
      <c r="H80" s="52">
        <v>694237.1800000002</v>
      </c>
      <c r="I80" s="53">
        <f t="shared" si="11"/>
        <v>2236061.4000000004</v>
      </c>
      <c r="J80" s="51">
        <v>-49158.97</v>
      </c>
      <c r="K80" s="52">
        <v>-4576922.446</v>
      </c>
      <c r="L80" s="53">
        <f t="shared" si="12"/>
        <v>-4626081.416</v>
      </c>
      <c r="N80" s="92"/>
      <c r="O80" s="92"/>
      <c r="P80" s="92"/>
      <c r="Q80" s="92"/>
      <c r="R80" s="92"/>
      <c r="S80" s="92"/>
      <c r="U80" s="92"/>
      <c r="V80" s="92"/>
      <c r="W80" s="92"/>
      <c r="X80" s="92"/>
      <c r="Y80" s="92"/>
      <c r="Z80" s="92"/>
    </row>
    <row r="81" spans="1:26" ht="12.75">
      <c r="A81" s="224" t="s">
        <v>53</v>
      </c>
      <c r="B81" s="225"/>
      <c r="C81" s="225"/>
      <c r="D81" s="225"/>
      <c r="E81" s="226"/>
      <c r="F81" s="8">
        <v>198</v>
      </c>
      <c r="G81" s="51">
        <v>0</v>
      </c>
      <c r="H81" s="52"/>
      <c r="I81" s="53">
        <f t="shared" si="11"/>
        <v>0</v>
      </c>
      <c r="J81" s="51">
        <v>3027827.92</v>
      </c>
      <c r="K81" s="52">
        <v>-4837355.092000038</v>
      </c>
      <c r="L81" s="53">
        <f t="shared" si="12"/>
        <v>-1809527.1720000384</v>
      </c>
      <c r="N81" s="92"/>
      <c r="O81" s="92"/>
      <c r="P81" s="92"/>
      <c r="Q81" s="92"/>
      <c r="R81" s="92"/>
      <c r="S81" s="92"/>
      <c r="U81" s="92"/>
      <c r="V81" s="92"/>
      <c r="W81" s="92"/>
      <c r="X81" s="92"/>
      <c r="Y81" s="92"/>
      <c r="Z81" s="92"/>
    </row>
    <row r="82" spans="1:26" ht="21" customHeight="1">
      <c r="A82" s="227" t="s">
        <v>208</v>
      </c>
      <c r="B82" s="225"/>
      <c r="C82" s="225"/>
      <c r="D82" s="225"/>
      <c r="E82" s="226"/>
      <c r="F82" s="8">
        <v>199</v>
      </c>
      <c r="G82" s="54">
        <f>G78+G79</f>
        <v>-4536080.130000014</v>
      </c>
      <c r="H82" s="55">
        <f>H78+H79</f>
        <v>-89164537.97999988</v>
      </c>
      <c r="I82" s="53">
        <f t="shared" si="11"/>
        <v>-93700618.1099999</v>
      </c>
      <c r="J82" s="54">
        <f>J78+J79</f>
        <v>-11874207.280000037</v>
      </c>
      <c r="K82" s="55">
        <f>K78+K79</f>
        <v>12893427.914324053</v>
      </c>
      <c r="L82" s="53">
        <f t="shared" si="12"/>
        <v>1019220.634324016</v>
      </c>
      <c r="N82" s="92"/>
      <c r="O82" s="92"/>
      <c r="P82" s="92"/>
      <c r="Q82" s="92"/>
      <c r="R82" s="92"/>
      <c r="S82" s="92"/>
      <c r="U82" s="92"/>
      <c r="V82" s="92"/>
      <c r="W82" s="92"/>
      <c r="X82" s="92"/>
      <c r="Y82" s="92"/>
      <c r="Z82" s="92"/>
    </row>
    <row r="83" spans="1:26" ht="12.75">
      <c r="A83" s="227" t="s">
        <v>256</v>
      </c>
      <c r="B83" s="228"/>
      <c r="C83" s="228"/>
      <c r="D83" s="228"/>
      <c r="E83" s="236"/>
      <c r="F83" s="8">
        <v>200</v>
      </c>
      <c r="G83" s="51">
        <v>-4683852.810000025</v>
      </c>
      <c r="H83" s="52">
        <v>-89395203.19826087</v>
      </c>
      <c r="I83" s="53">
        <f t="shared" si="11"/>
        <v>-94079056.0082609</v>
      </c>
      <c r="J83" s="51">
        <v>-11849269.20000003</v>
      </c>
      <c r="K83" s="52">
        <v>12824941.204203058</v>
      </c>
      <c r="L83" s="53">
        <f t="shared" si="12"/>
        <v>975672.0042030271</v>
      </c>
      <c r="N83" s="92"/>
      <c r="O83" s="92"/>
      <c r="P83" s="92"/>
      <c r="Q83" s="92"/>
      <c r="R83" s="92"/>
      <c r="S83" s="92"/>
      <c r="U83" s="92"/>
      <c r="V83" s="92"/>
      <c r="W83" s="92"/>
      <c r="X83" s="92"/>
      <c r="Y83" s="92"/>
      <c r="Z83" s="92"/>
    </row>
    <row r="84" spans="1:26" ht="12.75">
      <c r="A84" s="227" t="s">
        <v>257</v>
      </c>
      <c r="B84" s="228"/>
      <c r="C84" s="228"/>
      <c r="D84" s="228"/>
      <c r="E84" s="236"/>
      <c r="F84" s="8">
        <v>201</v>
      </c>
      <c r="G84" s="51">
        <v>147772.44999999998</v>
      </c>
      <c r="H84" s="52">
        <v>230663.99826099974</v>
      </c>
      <c r="I84" s="53">
        <f t="shared" si="11"/>
        <v>378436.44826099975</v>
      </c>
      <c r="J84" s="51">
        <v>-24938.070000000007</v>
      </c>
      <c r="K84" s="52">
        <v>68485.14812089998</v>
      </c>
      <c r="L84" s="53">
        <f t="shared" si="12"/>
        <v>43547.07812089997</v>
      </c>
      <c r="N84" s="92"/>
      <c r="O84" s="92"/>
      <c r="P84" s="92"/>
      <c r="Q84" s="92"/>
      <c r="R84" s="92"/>
      <c r="S84" s="92"/>
      <c r="U84" s="92"/>
      <c r="V84" s="92"/>
      <c r="W84" s="92"/>
      <c r="X84" s="92"/>
      <c r="Y84" s="92"/>
      <c r="Z84" s="92"/>
    </row>
    <row r="85" spans="1:26" ht="12.75">
      <c r="A85" s="227" t="s">
        <v>262</v>
      </c>
      <c r="B85" s="228"/>
      <c r="C85" s="228"/>
      <c r="D85" s="228"/>
      <c r="E85" s="228"/>
      <c r="F85" s="8">
        <v>202</v>
      </c>
      <c r="G85" s="51">
        <f aca="true" t="shared" si="13" ref="G85:L85">G7+G16+G30+G31+G32+G81</f>
        <v>126226057.42999998</v>
      </c>
      <c r="H85" s="52">
        <f t="shared" si="13"/>
        <v>683917008.6200001</v>
      </c>
      <c r="I85" s="53">
        <f t="shared" si="13"/>
        <v>810143066.0500002</v>
      </c>
      <c r="J85" s="51">
        <f t="shared" si="13"/>
        <v>153759390.88999996</v>
      </c>
      <c r="K85" s="52">
        <f t="shared" si="13"/>
        <v>629976419.0979999</v>
      </c>
      <c r="L85" s="53">
        <f t="shared" si="13"/>
        <v>783735809.9879998</v>
      </c>
      <c r="N85" s="92"/>
      <c r="O85" s="92"/>
      <c r="P85" s="92"/>
      <c r="Q85" s="92"/>
      <c r="R85" s="92"/>
      <c r="S85" s="92"/>
      <c r="U85" s="92"/>
      <c r="V85" s="92"/>
      <c r="W85" s="92"/>
      <c r="X85" s="92"/>
      <c r="Y85" s="92"/>
      <c r="Z85" s="92"/>
    </row>
    <row r="86" spans="1:26" ht="12.75">
      <c r="A86" s="227" t="s">
        <v>263</v>
      </c>
      <c r="B86" s="228"/>
      <c r="C86" s="228"/>
      <c r="D86" s="228"/>
      <c r="E86" s="228"/>
      <c r="F86" s="8">
        <v>203</v>
      </c>
      <c r="G86" s="54">
        <f aca="true" t="shared" si="14" ref="G86:L86">G33+G42+G50+G54+G57+G66+G74+G77+G80</f>
        <v>-130762137.55999999</v>
      </c>
      <c r="H86" s="55">
        <f t="shared" si="14"/>
        <v>-773081546.6000001</v>
      </c>
      <c r="I86" s="53">
        <f t="shared" si="14"/>
        <v>-903843684.1600001</v>
      </c>
      <c r="J86" s="54">
        <f t="shared" si="14"/>
        <v>-165633598.17</v>
      </c>
      <c r="K86" s="55">
        <f t="shared" si="14"/>
        <v>-617082991.1836758</v>
      </c>
      <c r="L86" s="53">
        <f t="shared" si="14"/>
        <v>-782716589.353676</v>
      </c>
      <c r="N86" s="92"/>
      <c r="O86" s="92"/>
      <c r="P86" s="92"/>
      <c r="Q86" s="92"/>
      <c r="R86" s="92"/>
      <c r="S86" s="92"/>
      <c r="U86" s="92"/>
      <c r="V86" s="92"/>
      <c r="W86" s="92"/>
      <c r="X86" s="92"/>
      <c r="Y86" s="92"/>
      <c r="Z86" s="92"/>
    </row>
    <row r="87" spans="1:26" ht="12.75">
      <c r="A87" s="227" t="s">
        <v>399</v>
      </c>
      <c r="B87" s="225"/>
      <c r="C87" s="225"/>
      <c r="D87" s="225"/>
      <c r="E87" s="225"/>
      <c r="F87" s="8">
        <v>204</v>
      </c>
      <c r="G87" s="51">
        <f>SUM(G88:G94)-G95</f>
        <v>865405.1400000006</v>
      </c>
      <c r="H87" s="52">
        <f>SUM(H88:H94)-H95</f>
        <v>33484724.676778004</v>
      </c>
      <c r="I87" s="53">
        <f aca="true" t="shared" si="15" ref="I87:I93">G87+H87</f>
        <v>34350129.816778004</v>
      </c>
      <c r="J87" s="51">
        <f>SUM(J88:J94)-J95</f>
        <v>-17186613.955</v>
      </c>
      <c r="K87" s="52">
        <f>SUM(K88:K94)-K95</f>
        <v>-32191943.934999995</v>
      </c>
      <c r="L87" s="53">
        <f>J87+K87</f>
        <v>-49378557.88999999</v>
      </c>
      <c r="N87" s="92"/>
      <c r="O87" s="92"/>
      <c r="P87" s="92"/>
      <c r="Q87" s="92"/>
      <c r="R87" s="92"/>
      <c r="S87" s="92"/>
      <c r="U87" s="92"/>
      <c r="V87" s="92"/>
      <c r="W87" s="92"/>
      <c r="X87" s="92"/>
      <c r="Y87" s="92"/>
      <c r="Z87" s="92"/>
    </row>
    <row r="88" spans="1:26" ht="19.5" customHeight="1">
      <c r="A88" s="224" t="s">
        <v>264</v>
      </c>
      <c r="B88" s="225"/>
      <c r="C88" s="225"/>
      <c r="D88" s="225"/>
      <c r="E88" s="225"/>
      <c r="F88" s="8">
        <v>205</v>
      </c>
      <c r="G88" s="51">
        <v>0</v>
      </c>
      <c r="H88" s="52">
        <v>-2213282.0199999996</v>
      </c>
      <c r="I88" s="53">
        <f t="shared" si="15"/>
        <v>-2213282.0199999996</v>
      </c>
      <c r="J88" s="51">
        <v>0</v>
      </c>
      <c r="K88" s="52">
        <v>-305605.15</v>
      </c>
      <c r="L88" s="53">
        <f>J88+K88</f>
        <v>-305605.15</v>
      </c>
      <c r="N88" s="92"/>
      <c r="O88" s="92"/>
      <c r="P88" s="92"/>
      <c r="Q88" s="92"/>
      <c r="R88" s="92"/>
      <c r="S88" s="92"/>
      <c r="U88" s="92"/>
      <c r="V88" s="92"/>
      <c r="W88" s="92"/>
      <c r="X88" s="92"/>
      <c r="Y88" s="92"/>
      <c r="Z88" s="92"/>
    </row>
    <row r="89" spans="1:26" ht="23.25" customHeight="1">
      <c r="A89" s="224" t="s">
        <v>265</v>
      </c>
      <c r="B89" s="225"/>
      <c r="C89" s="225"/>
      <c r="D89" s="225"/>
      <c r="E89" s="225"/>
      <c r="F89" s="8">
        <v>206</v>
      </c>
      <c r="G89" s="51">
        <v>865405.1400000006</v>
      </c>
      <c r="H89" s="52">
        <v>35558438.576778</v>
      </c>
      <c r="I89" s="69">
        <f t="shared" si="15"/>
        <v>36423843.716778</v>
      </c>
      <c r="J89" s="51">
        <v>-17186613.955</v>
      </c>
      <c r="K89" s="52">
        <v>-31886338.784999996</v>
      </c>
      <c r="L89" s="69">
        <f>J89+K89</f>
        <v>-49072952.739999995</v>
      </c>
      <c r="N89" s="92"/>
      <c r="O89" s="92"/>
      <c r="P89" s="92"/>
      <c r="Q89" s="92"/>
      <c r="R89" s="92"/>
      <c r="S89" s="92"/>
      <c r="U89" s="92"/>
      <c r="V89" s="92"/>
      <c r="W89" s="92"/>
      <c r="X89" s="92"/>
      <c r="Y89" s="92"/>
      <c r="Z89" s="92"/>
    </row>
    <row r="90" spans="1:26" ht="21.75" customHeight="1">
      <c r="A90" s="224" t="s">
        <v>266</v>
      </c>
      <c r="B90" s="225"/>
      <c r="C90" s="225"/>
      <c r="D90" s="225"/>
      <c r="E90" s="225"/>
      <c r="F90" s="8">
        <v>207</v>
      </c>
      <c r="G90" s="51">
        <v>0</v>
      </c>
      <c r="H90" s="52">
        <v>139568.12</v>
      </c>
      <c r="I90" s="69">
        <f t="shared" si="15"/>
        <v>139568.12</v>
      </c>
      <c r="J90" s="51">
        <v>0</v>
      </c>
      <c r="K90" s="52">
        <v>0</v>
      </c>
      <c r="L90" s="69">
        <f aca="true" t="shared" si="16" ref="L90:L95">J90+K90</f>
        <v>0</v>
      </c>
      <c r="N90" s="92"/>
      <c r="O90" s="92"/>
      <c r="P90" s="92"/>
      <c r="Q90" s="92"/>
      <c r="R90" s="92"/>
      <c r="S90" s="92"/>
      <c r="U90" s="92"/>
      <c r="V90" s="92"/>
      <c r="W90" s="92"/>
      <c r="X90" s="92"/>
      <c r="Y90" s="92"/>
      <c r="Z90" s="92"/>
    </row>
    <row r="91" spans="1:26" ht="21" customHeight="1">
      <c r="A91" s="224" t="s">
        <v>267</v>
      </c>
      <c r="B91" s="225"/>
      <c r="C91" s="225"/>
      <c r="D91" s="225"/>
      <c r="E91" s="225"/>
      <c r="F91" s="8">
        <v>208</v>
      </c>
      <c r="G91" s="51">
        <v>0</v>
      </c>
      <c r="H91" s="52">
        <v>0</v>
      </c>
      <c r="I91" s="69">
        <f t="shared" si="15"/>
        <v>0</v>
      </c>
      <c r="J91" s="51">
        <v>0</v>
      </c>
      <c r="K91" s="52">
        <v>0</v>
      </c>
      <c r="L91" s="69">
        <f t="shared" si="16"/>
        <v>0</v>
      </c>
      <c r="N91" s="92"/>
      <c r="O91" s="92"/>
      <c r="P91" s="92"/>
      <c r="Q91" s="92"/>
      <c r="R91" s="92"/>
      <c r="S91" s="92"/>
      <c r="U91" s="92"/>
      <c r="V91" s="92"/>
      <c r="W91" s="92"/>
      <c r="X91" s="92"/>
      <c r="Y91" s="92"/>
      <c r="Z91" s="92"/>
    </row>
    <row r="92" spans="1:26" ht="12.75">
      <c r="A92" s="224" t="s">
        <v>268</v>
      </c>
      <c r="B92" s="225"/>
      <c r="C92" s="225"/>
      <c r="D92" s="225"/>
      <c r="E92" s="225"/>
      <c r="F92" s="8">
        <v>209</v>
      </c>
      <c r="G92" s="51">
        <v>0</v>
      </c>
      <c r="H92" s="52">
        <v>0</v>
      </c>
      <c r="I92" s="69">
        <f t="shared" si="15"/>
        <v>0</v>
      </c>
      <c r="J92" s="51">
        <v>0</v>
      </c>
      <c r="K92" s="52">
        <v>0</v>
      </c>
      <c r="L92" s="69">
        <f t="shared" si="16"/>
        <v>0</v>
      </c>
      <c r="N92" s="92"/>
      <c r="O92" s="92"/>
      <c r="P92" s="92"/>
      <c r="Q92" s="92"/>
      <c r="R92" s="92"/>
      <c r="S92" s="92"/>
      <c r="U92" s="92"/>
      <c r="V92" s="92"/>
      <c r="W92" s="92"/>
      <c r="X92" s="92"/>
      <c r="Y92" s="92"/>
      <c r="Z92" s="92"/>
    </row>
    <row r="93" spans="1:26" ht="22.5" customHeight="1">
      <c r="A93" s="224" t="s">
        <v>269</v>
      </c>
      <c r="B93" s="225"/>
      <c r="C93" s="225"/>
      <c r="D93" s="225"/>
      <c r="E93" s="225"/>
      <c r="F93" s="8">
        <v>210</v>
      </c>
      <c r="G93" s="51">
        <v>0</v>
      </c>
      <c r="H93" s="52">
        <v>0</v>
      </c>
      <c r="I93" s="69">
        <f t="shared" si="15"/>
        <v>0</v>
      </c>
      <c r="J93" s="51">
        <v>0</v>
      </c>
      <c r="K93" s="52">
        <v>0</v>
      </c>
      <c r="L93" s="69">
        <f t="shared" si="16"/>
        <v>0</v>
      </c>
      <c r="N93" s="92"/>
      <c r="O93" s="92"/>
      <c r="P93" s="92"/>
      <c r="Q93" s="92"/>
      <c r="R93" s="92"/>
      <c r="S93" s="92"/>
      <c r="U93" s="92"/>
      <c r="V93" s="92"/>
      <c r="W93" s="92"/>
      <c r="X93" s="92"/>
      <c r="Y93" s="92"/>
      <c r="Z93" s="92"/>
    </row>
    <row r="94" spans="1:26" ht="12.75">
      <c r="A94" s="224" t="s">
        <v>270</v>
      </c>
      <c r="B94" s="225"/>
      <c r="C94" s="225"/>
      <c r="D94" s="225"/>
      <c r="E94" s="225"/>
      <c r="F94" s="8">
        <v>211</v>
      </c>
      <c r="G94" s="51">
        <v>0</v>
      </c>
      <c r="H94" s="52">
        <v>0</v>
      </c>
      <c r="I94" s="69">
        <v>0</v>
      </c>
      <c r="J94" s="51">
        <v>0</v>
      </c>
      <c r="K94" s="52">
        <v>0</v>
      </c>
      <c r="L94" s="69">
        <f t="shared" si="16"/>
        <v>0</v>
      </c>
      <c r="N94" s="92"/>
      <c r="O94" s="92"/>
      <c r="P94" s="92"/>
      <c r="Q94" s="92"/>
      <c r="R94" s="92"/>
      <c r="S94" s="92"/>
      <c r="U94" s="92"/>
      <c r="V94" s="92"/>
      <c r="W94" s="92"/>
      <c r="X94" s="92"/>
      <c r="Y94" s="92"/>
      <c r="Z94" s="92"/>
    </row>
    <row r="95" spans="1:26" ht="12.75">
      <c r="A95" s="224" t="s">
        <v>271</v>
      </c>
      <c r="B95" s="225"/>
      <c r="C95" s="225"/>
      <c r="D95" s="225"/>
      <c r="E95" s="225"/>
      <c r="F95" s="8">
        <v>212</v>
      </c>
      <c r="G95" s="51">
        <v>0</v>
      </c>
      <c r="H95" s="52">
        <v>0</v>
      </c>
      <c r="I95" s="69">
        <v>0</v>
      </c>
      <c r="J95" s="51">
        <v>0</v>
      </c>
      <c r="K95" s="52">
        <v>0</v>
      </c>
      <c r="L95" s="69">
        <f t="shared" si="16"/>
        <v>0</v>
      </c>
      <c r="N95" s="92"/>
      <c r="O95" s="92"/>
      <c r="P95" s="92"/>
      <c r="Q95" s="92"/>
      <c r="R95" s="92"/>
      <c r="S95" s="92"/>
      <c r="U95" s="92"/>
      <c r="V95" s="92"/>
      <c r="W95" s="92"/>
      <c r="X95" s="92"/>
      <c r="Y95" s="92"/>
      <c r="Z95" s="92"/>
    </row>
    <row r="96" spans="1:26" ht="12.75">
      <c r="A96" s="227" t="s">
        <v>207</v>
      </c>
      <c r="B96" s="225"/>
      <c r="C96" s="225"/>
      <c r="D96" s="225"/>
      <c r="E96" s="225"/>
      <c r="F96" s="8">
        <v>213</v>
      </c>
      <c r="G96" s="54">
        <f>G97+G98</f>
        <v>-3670674.989999975</v>
      </c>
      <c r="H96" s="55">
        <f>H97+H98</f>
        <v>-55679814.523221776</v>
      </c>
      <c r="I96" s="69">
        <f>G96+H96</f>
        <v>-59350489.51322175</v>
      </c>
      <c r="J96" s="54">
        <f>J97+J98</f>
        <v>-29060821.235000048</v>
      </c>
      <c r="K96" s="55">
        <f>K97+K98</f>
        <v>-19298516.993889865</v>
      </c>
      <c r="L96" s="69">
        <f>J96+K96</f>
        <v>-48359338.22888991</v>
      </c>
      <c r="N96" s="92"/>
      <c r="O96" s="92"/>
      <c r="P96" s="92"/>
      <c r="Q96" s="92"/>
      <c r="R96" s="92"/>
      <c r="S96" s="92"/>
      <c r="U96" s="92"/>
      <c r="V96" s="92"/>
      <c r="W96" s="92"/>
      <c r="X96" s="92"/>
      <c r="Y96" s="92"/>
      <c r="Z96" s="92"/>
    </row>
    <row r="97" spans="1:26" ht="12.75">
      <c r="A97" s="227" t="s">
        <v>256</v>
      </c>
      <c r="B97" s="228"/>
      <c r="C97" s="228"/>
      <c r="D97" s="228"/>
      <c r="E97" s="236"/>
      <c r="F97" s="8">
        <v>214</v>
      </c>
      <c r="G97" s="51">
        <v>-3818447.4399999753</v>
      </c>
      <c r="H97" s="52">
        <v>-55425802.40919623</v>
      </c>
      <c r="I97" s="69">
        <f>G97+H97</f>
        <v>-59244249.8491962</v>
      </c>
      <c r="J97" s="51">
        <v>-29035883.165000048</v>
      </c>
      <c r="K97" s="52">
        <v>-19084329.710796863</v>
      </c>
      <c r="L97" s="69">
        <f>J97+K97</f>
        <v>-48120212.875796914</v>
      </c>
      <c r="N97" s="92"/>
      <c r="O97" s="92"/>
      <c r="P97" s="92"/>
      <c r="Q97" s="92"/>
      <c r="R97" s="92"/>
      <c r="S97" s="92"/>
      <c r="U97" s="92"/>
      <c r="V97" s="92"/>
      <c r="W97" s="92"/>
      <c r="X97" s="92"/>
      <c r="Y97" s="92"/>
      <c r="Z97" s="92"/>
    </row>
    <row r="98" spans="1:26" ht="12.75">
      <c r="A98" s="227" t="s">
        <v>257</v>
      </c>
      <c r="B98" s="228"/>
      <c r="C98" s="228"/>
      <c r="D98" s="228"/>
      <c r="E98" s="236"/>
      <c r="F98" s="8">
        <v>215</v>
      </c>
      <c r="G98" s="51">
        <v>147772.44999999998</v>
      </c>
      <c r="H98" s="52">
        <v>-254012.11402554438</v>
      </c>
      <c r="I98" s="69">
        <f>G98+H98</f>
        <v>-106239.66402554439</v>
      </c>
      <c r="J98" s="51">
        <v>-24938.070000000007</v>
      </c>
      <c r="K98" s="52">
        <v>-214187.28309300003</v>
      </c>
      <c r="L98" s="69">
        <f>J98+K98</f>
        <v>-239125.35309300004</v>
      </c>
      <c r="N98" s="92"/>
      <c r="O98" s="92"/>
      <c r="P98" s="92"/>
      <c r="Q98" s="92"/>
      <c r="R98" s="92"/>
      <c r="S98" s="92"/>
      <c r="U98" s="92"/>
      <c r="V98" s="92"/>
      <c r="W98" s="92"/>
      <c r="X98" s="92"/>
      <c r="Y98" s="92"/>
      <c r="Z98" s="92"/>
    </row>
    <row r="99" spans="1:26" ht="12.75">
      <c r="A99" s="229" t="s">
        <v>296</v>
      </c>
      <c r="B99" s="231"/>
      <c r="C99" s="231"/>
      <c r="D99" s="231"/>
      <c r="E99" s="231"/>
      <c r="F99" s="9">
        <v>216</v>
      </c>
      <c r="G99" s="56">
        <v>0</v>
      </c>
      <c r="H99" s="57">
        <v>0</v>
      </c>
      <c r="I99" s="82">
        <v>0</v>
      </c>
      <c r="J99" s="56">
        <v>0</v>
      </c>
      <c r="K99" s="57">
        <v>0</v>
      </c>
      <c r="L99" s="82">
        <v>0</v>
      </c>
      <c r="N99" s="92"/>
      <c r="O99" s="92"/>
      <c r="P99" s="92"/>
      <c r="Q99" s="92"/>
      <c r="R99" s="92"/>
      <c r="S99" s="92"/>
      <c r="U99" s="92"/>
      <c r="V99" s="92"/>
      <c r="W99" s="92"/>
      <c r="X99" s="92"/>
      <c r="Y99" s="92"/>
      <c r="Z99" s="92"/>
    </row>
    <row r="100" spans="1:19" ht="12.75">
      <c r="A100" s="244" t="s">
        <v>374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N100" s="92"/>
      <c r="O100" s="92"/>
      <c r="P100" s="92"/>
      <c r="Q100" s="92"/>
      <c r="R100" s="92"/>
      <c r="S100" s="92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34:H34 J34:K34 G38:H38 G43:H43 G46:H46 G50:H50 G54:H54 G58:H58 G66:H66 G74:H74 G79:H79 J18:K18 J38:K38 J43:K43 J46:K46 J50:K50 J54:K54 J58:K58 J62:K62 J66:K66 J74:K74 J79:K79 G18:H18 G24:H24 J24:K24" formulaRange="1"/>
    <ignoredError sqref="I33:I34 I7 I18 I16 I24 I38 I42:I43 I46 I50 I54 I57:I58 I62 I66 I74 I78:I79 I82" formula="1"/>
    <ignoredError sqref="I88:I93 G87:H87 J87:K87 L86:L89 J85:K86 G86:I86 G85:I85 L90:L95" unlockedFormula="1"/>
    <ignoredError sqref="I87 I96:I98 J96:L96 L97:L9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110" zoomScaleSheetLayoutView="110" zoomScalePageLayoutView="0" workbookViewId="0" topLeftCell="A79">
      <selection activeCell="N66" sqref="N66"/>
    </sheetView>
  </sheetViews>
  <sheetFormatPr defaultColWidth="9.140625" defaultRowHeight="12.75"/>
  <cols>
    <col min="1" max="12" width="9.140625" style="23" customWidth="1"/>
    <col min="13" max="13" width="10.28125" style="23" bestFit="1" customWidth="1"/>
    <col min="14" max="15" width="12.8515625" style="23" bestFit="1" customWidth="1"/>
    <col min="16" max="18" width="9.28125" style="23" bestFit="1" customWidth="1"/>
    <col min="19" max="19" width="11.7109375" style="23" bestFit="1" customWidth="1"/>
    <col min="20" max="16384" width="9.140625" style="23" customWidth="1"/>
  </cols>
  <sheetData>
    <row r="1" spans="1:12" ht="15.75">
      <c r="A1" s="21" t="s">
        <v>373</v>
      </c>
      <c r="B1" s="31"/>
      <c r="C1" s="31"/>
      <c r="D1" s="31"/>
      <c r="E1" s="31"/>
      <c r="F1" s="31"/>
      <c r="G1" s="31"/>
      <c r="H1" s="32"/>
      <c r="I1" s="32"/>
      <c r="J1" s="33"/>
      <c r="K1" s="34"/>
      <c r="L1" s="35"/>
    </row>
    <row r="2" spans="1:12" ht="12.75">
      <c r="A2" s="220" t="s">
        <v>429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2.75">
      <c r="A3" s="78"/>
      <c r="B3" s="79"/>
      <c r="C3" s="79"/>
      <c r="D3" s="80"/>
      <c r="E3" s="80"/>
      <c r="F3" s="80"/>
      <c r="G3" s="80"/>
      <c r="H3" s="80"/>
      <c r="I3" s="81"/>
      <c r="J3" s="81"/>
      <c r="K3" s="254" t="s">
        <v>58</v>
      </c>
      <c r="L3" s="254"/>
    </row>
    <row r="4" spans="1:12" ht="12.75" customHeight="1">
      <c r="A4" s="252" t="s">
        <v>2</v>
      </c>
      <c r="B4" s="253"/>
      <c r="C4" s="253"/>
      <c r="D4" s="253"/>
      <c r="E4" s="253"/>
      <c r="F4" s="252" t="s">
        <v>220</v>
      </c>
      <c r="G4" s="252" t="s">
        <v>370</v>
      </c>
      <c r="H4" s="253"/>
      <c r="I4" s="253"/>
      <c r="J4" s="252" t="s">
        <v>371</v>
      </c>
      <c r="K4" s="253"/>
      <c r="L4" s="253"/>
    </row>
    <row r="5" spans="1:12" ht="12.75">
      <c r="A5" s="253"/>
      <c r="B5" s="253"/>
      <c r="C5" s="253"/>
      <c r="D5" s="253"/>
      <c r="E5" s="253"/>
      <c r="F5" s="253"/>
      <c r="G5" s="70" t="s">
        <v>358</v>
      </c>
      <c r="H5" s="70" t="s">
        <v>359</v>
      </c>
      <c r="I5" s="70" t="s">
        <v>360</v>
      </c>
      <c r="J5" s="70" t="s">
        <v>358</v>
      </c>
      <c r="K5" s="70" t="s">
        <v>359</v>
      </c>
      <c r="L5" s="70" t="s">
        <v>360</v>
      </c>
    </row>
    <row r="6" spans="1:12" ht="12.75">
      <c r="A6" s="252">
        <v>1</v>
      </c>
      <c r="B6" s="252"/>
      <c r="C6" s="252"/>
      <c r="D6" s="252"/>
      <c r="E6" s="252"/>
      <c r="F6" s="71">
        <v>2</v>
      </c>
      <c r="G6" s="71">
        <v>3</v>
      </c>
      <c r="H6" s="71">
        <v>4</v>
      </c>
      <c r="I6" s="71" t="s">
        <v>56</v>
      </c>
      <c r="J6" s="71">
        <v>6</v>
      </c>
      <c r="K6" s="71">
        <v>7</v>
      </c>
      <c r="L6" s="71" t="s">
        <v>57</v>
      </c>
    </row>
    <row r="7" spans="1:19" ht="12.75">
      <c r="A7" s="249" t="s">
        <v>99</v>
      </c>
      <c r="B7" s="250"/>
      <c r="C7" s="250"/>
      <c r="D7" s="250"/>
      <c r="E7" s="251"/>
      <c r="F7" s="72">
        <v>124</v>
      </c>
      <c r="G7" s="48">
        <f>SUM(G8:G15)</f>
        <v>207641381.04</v>
      </c>
      <c r="H7" s="48">
        <f>SUM(H8:H15)</f>
        <v>1071790040.1500003</v>
      </c>
      <c r="I7" s="50">
        <f>G7+H7</f>
        <v>1279431421.1900003</v>
      </c>
      <c r="J7" s="48">
        <f>SUM(J8:J15)</f>
        <v>343200083.8899999</v>
      </c>
      <c r="K7" s="49">
        <f>SUM(K8:K15)</f>
        <v>1004594781.7699999</v>
      </c>
      <c r="L7" s="50">
        <f aca="true" t="shared" si="0" ref="L7:L38">J7+K7</f>
        <v>1347794865.6599998</v>
      </c>
      <c r="M7" s="47"/>
      <c r="N7" s="92"/>
      <c r="O7" s="92"/>
      <c r="P7" s="92"/>
      <c r="Q7" s="92"/>
      <c r="R7" s="92"/>
      <c r="S7" s="92"/>
    </row>
    <row r="8" spans="1:19" ht="12.75">
      <c r="A8" s="248" t="s">
        <v>197</v>
      </c>
      <c r="B8" s="246"/>
      <c r="C8" s="246"/>
      <c r="D8" s="246"/>
      <c r="E8" s="247"/>
      <c r="F8" s="73">
        <v>125</v>
      </c>
      <c r="G8" s="51">
        <v>207534568.01999998</v>
      </c>
      <c r="H8" s="52">
        <v>1485751092.3200002</v>
      </c>
      <c r="I8" s="53">
        <f aca="true" t="shared" si="1" ref="I8:I71">G8+H8</f>
        <v>1693285660.3400002</v>
      </c>
      <c r="J8" s="51">
        <v>343992533.05999994</v>
      </c>
      <c r="K8" s="52">
        <v>1449514867.6</v>
      </c>
      <c r="L8" s="53">
        <f t="shared" si="0"/>
        <v>1793507400.6599998</v>
      </c>
      <c r="M8" s="47"/>
      <c r="N8" s="92"/>
      <c r="O8" s="92"/>
      <c r="P8" s="92"/>
      <c r="Q8" s="92"/>
      <c r="R8" s="92"/>
      <c r="S8" s="92"/>
    </row>
    <row r="9" spans="1:19" ht="12.75">
      <c r="A9" s="248" t="s">
        <v>198</v>
      </c>
      <c r="B9" s="246"/>
      <c r="C9" s="246"/>
      <c r="D9" s="246"/>
      <c r="E9" s="247"/>
      <c r="F9" s="73">
        <v>126</v>
      </c>
      <c r="G9" s="51">
        <v>0</v>
      </c>
      <c r="H9" s="52">
        <v>1217326.92</v>
      </c>
      <c r="I9" s="53">
        <f t="shared" si="1"/>
        <v>1217326.92</v>
      </c>
      <c r="J9" s="51">
        <v>0</v>
      </c>
      <c r="K9" s="52">
        <v>1435264.45</v>
      </c>
      <c r="L9" s="53">
        <f t="shared" si="0"/>
        <v>1435264.45</v>
      </c>
      <c r="M9" s="47"/>
      <c r="N9" s="92"/>
      <c r="O9" s="92"/>
      <c r="P9" s="92"/>
      <c r="Q9" s="92"/>
      <c r="R9" s="92"/>
      <c r="S9" s="92"/>
    </row>
    <row r="10" spans="1:19" ht="25.5" customHeight="1">
      <c r="A10" s="248" t="s">
        <v>199</v>
      </c>
      <c r="B10" s="246"/>
      <c r="C10" s="246"/>
      <c r="D10" s="246"/>
      <c r="E10" s="247"/>
      <c r="F10" s="73">
        <v>127</v>
      </c>
      <c r="G10" s="51">
        <v>0</v>
      </c>
      <c r="H10" s="52">
        <v>-48090410.89</v>
      </c>
      <c r="I10" s="53">
        <f t="shared" si="1"/>
        <v>-48090410.89</v>
      </c>
      <c r="J10" s="51">
        <v>0</v>
      </c>
      <c r="K10" s="52">
        <v>-7294138.630000015</v>
      </c>
      <c r="L10" s="53">
        <f t="shared" si="0"/>
        <v>-7294138.630000015</v>
      </c>
      <c r="M10" s="47"/>
      <c r="N10" s="92"/>
      <c r="O10" s="92"/>
      <c r="P10" s="92"/>
      <c r="Q10" s="92"/>
      <c r="R10" s="92"/>
      <c r="S10" s="92"/>
    </row>
    <row r="11" spans="1:19" ht="12.75">
      <c r="A11" s="248" t="s">
        <v>200</v>
      </c>
      <c r="B11" s="246"/>
      <c r="C11" s="246"/>
      <c r="D11" s="246"/>
      <c r="E11" s="247"/>
      <c r="F11" s="73">
        <v>128</v>
      </c>
      <c r="G11" s="51">
        <v>-448403.43</v>
      </c>
      <c r="H11" s="52">
        <v>-174422245.21999994</v>
      </c>
      <c r="I11" s="53">
        <f t="shared" si="1"/>
        <v>-174870648.64999995</v>
      </c>
      <c r="J11" s="51">
        <v>-183980.21</v>
      </c>
      <c r="K11" s="52">
        <v>-161094025.64999998</v>
      </c>
      <c r="L11" s="53">
        <f t="shared" si="0"/>
        <v>-161278005.85999998</v>
      </c>
      <c r="M11" s="47"/>
      <c r="N11" s="92"/>
      <c r="O11" s="92"/>
      <c r="P11" s="92"/>
      <c r="Q11" s="92"/>
      <c r="R11" s="92"/>
      <c r="S11" s="92"/>
    </row>
    <row r="12" spans="1:19" ht="12.75">
      <c r="A12" s="248" t="s">
        <v>201</v>
      </c>
      <c r="B12" s="246"/>
      <c r="C12" s="246"/>
      <c r="D12" s="246"/>
      <c r="E12" s="247"/>
      <c r="F12" s="73">
        <v>129</v>
      </c>
      <c r="G12" s="51">
        <v>0</v>
      </c>
      <c r="H12" s="52">
        <v>-57731.5700000003</v>
      </c>
      <c r="I12" s="53">
        <f t="shared" si="1"/>
        <v>-57731.5700000003</v>
      </c>
      <c r="J12" s="51">
        <v>0</v>
      </c>
      <c r="K12" s="52">
        <v>-1465986.6399999969</v>
      </c>
      <c r="L12" s="53">
        <f t="shared" si="0"/>
        <v>-1465986.6399999969</v>
      </c>
      <c r="M12" s="47"/>
      <c r="N12" s="92"/>
      <c r="O12" s="92"/>
      <c r="P12" s="92"/>
      <c r="Q12" s="92"/>
      <c r="R12" s="92"/>
      <c r="S12" s="92"/>
    </row>
    <row r="13" spans="1:19" ht="12.75">
      <c r="A13" s="248" t="s">
        <v>202</v>
      </c>
      <c r="B13" s="246"/>
      <c r="C13" s="246"/>
      <c r="D13" s="246"/>
      <c r="E13" s="247"/>
      <c r="F13" s="73">
        <v>130</v>
      </c>
      <c r="G13" s="51">
        <v>415632.24</v>
      </c>
      <c r="H13" s="52">
        <v>-221803065.34999996</v>
      </c>
      <c r="I13" s="53">
        <f t="shared" si="1"/>
        <v>-221387433.10999995</v>
      </c>
      <c r="J13" s="51">
        <v>-614255.4199999999</v>
      </c>
      <c r="K13" s="52">
        <v>-271883519</v>
      </c>
      <c r="L13" s="53">
        <f t="shared" si="0"/>
        <v>-272497774.42</v>
      </c>
      <c r="M13" s="47"/>
      <c r="N13" s="92"/>
      <c r="O13" s="92"/>
      <c r="P13" s="92"/>
      <c r="Q13" s="92"/>
      <c r="R13" s="92"/>
      <c r="S13" s="92"/>
    </row>
    <row r="14" spans="1:19" ht="12.75">
      <c r="A14" s="248" t="s">
        <v>203</v>
      </c>
      <c r="B14" s="246"/>
      <c r="C14" s="246"/>
      <c r="D14" s="246"/>
      <c r="E14" s="247"/>
      <c r="F14" s="73">
        <v>131</v>
      </c>
      <c r="G14" s="51">
        <v>139584.21</v>
      </c>
      <c r="H14" s="52">
        <v>29169020.08</v>
      </c>
      <c r="I14" s="53">
        <f t="shared" si="1"/>
        <v>29308604.29</v>
      </c>
      <c r="J14" s="51">
        <v>5786.46</v>
      </c>
      <c r="K14" s="52">
        <v>-5628564.390000004</v>
      </c>
      <c r="L14" s="53">
        <f t="shared" si="0"/>
        <v>-5622777.930000004</v>
      </c>
      <c r="M14" s="47"/>
      <c r="N14" s="92"/>
      <c r="O14" s="92"/>
      <c r="P14" s="92"/>
      <c r="Q14" s="92"/>
      <c r="R14" s="92"/>
      <c r="S14" s="92"/>
    </row>
    <row r="15" spans="1:19" ht="12.75">
      <c r="A15" s="248" t="s">
        <v>241</v>
      </c>
      <c r="B15" s="246"/>
      <c r="C15" s="246"/>
      <c r="D15" s="246"/>
      <c r="E15" s="247"/>
      <c r="F15" s="73">
        <v>132</v>
      </c>
      <c r="G15" s="51">
        <v>0</v>
      </c>
      <c r="H15" s="52">
        <v>26053.859999999404</v>
      </c>
      <c r="I15" s="53">
        <f t="shared" si="1"/>
        <v>26053.859999999404</v>
      </c>
      <c r="J15" s="51">
        <v>0</v>
      </c>
      <c r="K15" s="52">
        <v>1010884.0299999993</v>
      </c>
      <c r="L15" s="53">
        <f t="shared" si="0"/>
        <v>1010884.0299999993</v>
      </c>
      <c r="M15" s="47"/>
      <c r="N15" s="92"/>
      <c r="O15" s="92"/>
      <c r="P15" s="92"/>
      <c r="Q15" s="92"/>
      <c r="R15" s="92"/>
      <c r="S15" s="92"/>
    </row>
    <row r="16" spans="1:19" ht="24.75" customHeight="1">
      <c r="A16" s="245" t="s">
        <v>100</v>
      </c>
      <c r="B16" s="246"/>
      <c r="C16" s="246"/>
      <c r="D16" s="246"/>
      <c r="E16" s="247"/>
      <c r="F16" s="73">
        <v>133</v>
      </c>
      <c r="G16" s="54">
        <f>+G17+G18+G22+G23+G24+G28+G29</f>
        <v>63484102.02</v>
      </c>
      <c r="H16" s="55">
        <f>+H17+H18+H22+H23+H24+H28+H29</f>
        <v>97121235.45</v>
      </c>
      <c r="I16" s="53">
        <f t="shared" si="1"/>
        <v>160605337.47</v>
      </c>
      <c r="J16" s="54">
        <f>J17+J18+J22+J23+J24+J28+J29</f>
        <v>69408044.33</v>
      </c>
      <c r="K16" s="55">
        <f>K17+K18+K22+K23+K24+K28+K29</f>
        <v>122815533.76500005</v>
      </c>
      <c r="L16" s="53">
        <f t="shared" si="0"/>
        <v>192223578.09500003</v>
      </c>
      <c r="M16" s="47"/>
      <c r="N16" s="92"/>
      <c r="O16" s="92"/>
      <c r="P16" s="92"/>
      <c r="Q16" s="92"/>
      <c r="R16" s="92"/>
      <c r="S16" s="92"/>
    </row>
    <row r="17" spans="1:19" ht="19.5" customHeight="1">
      <c r="A17" s="248" t="s">
        <v>218</v>
      </c>
      <c r="B17" s="246"/>
      <c r="C17" s="246"/>
      <c r="D17" s="246"/>
      <c r="E17" s="247"/>
      <c r="F17" s="73">
        <v>134</v>
      </c>
      <c r="G17" s="51">
        <v>0</v>
      </c>
      <c r="H17" s="52">
        <v>15173106.500000002</v>
      </c>
      <c r="I17" s="53">
        <f t="shared" si="1"/>
        <v>15173106.500000002</v>
      </c>
      <c r="J17" s="51">
        <v>0</v>
      </c>
      <c r="K17" s="52">
        <v>14121904.834999999</v>
      </c>
      <c r="L17" s="53">
        <f t="shared" si="0"/>
        <v>14121904.834999999</v>
      </c>
      <c r="M17" s="47"/>
      <c r="N17" s="92"/>
      <c r="O17" s="92"/>
      <c r="P17" s="92"/>
      <c r="Q17" s="92"/>
      <c r="R17" s="92"/>
      <c r="S17" s="92"/>
    </row>
    <row r="18" spans="1:19" ht="26.25" customHeight="1">
      <c r="A18" s="248" t="s">
        <v>205</v>
      </c>
      <c r="B18" s="246"/>
      <c r="C18" s="246"/>
      <c r="D18" s="246"/>
      <c r="E18" s="247"/>
      <c r="F18" s="73">
        <v>135</v>
      </c>
      <c r="G18" s="54">
        <f>SUM(G19:G21)</f>
        <v>8962.23</v>
      </c>
      <c r="H18" s="55">
        <f>SUM(H19:H21)</f>
        <v>4548555.219999999</v>
      </c>
      <c r="I18" s="53">
        <f t="shared" si="1"/>
        <v>4557517.449999999</v>
      </c>
      <c r="J18" s="54">
        <f>SUM(J19:J21)</f>
        <v>22222.65</v>
      </c>
      <c r="K18" s="55">
        <f>SUM(K19:K21)</f>
        <v>5440648.74</v>
      </c>
      <c r="L18" s="53">
        <f t="shared" si="0"/>
        <v>5462871.390000001</v>
      </c>
      <c r="M18" s="47"/>
      <c r="N18" s="92"/>
      <c r="O18" s="92"/>
      <c r="P18" s="92"/>
      <c r="Q18" s="92"/>
      <c r="R18" s="92"/>
      <c r="S18" s="92"/>
    </row>
    <row r="19" spans="1:19" ht="12.75">
      <c r="A19" s="248" t="s">
        <v>242</v>
      </c>
      <c r="B19" s="246"/>
      <c r="C19" s="246"/>
      <c r="D19" s="246"/>
      <c r="E19" s="247"/>
      <c r="F19" s="73">
        <v>136</v>
      </c>
      <c r="G19" s="51">
        <v>8962.23</v>
      </c>
      <c r="H19" s="52">
        <v>4548555.219999999</v>
      </c>
      <c r="I19" s="53">
        <f t="shared" si="1"/>
        <v>4557517.449999999</v>
      </c>
      <c r="J19" s="51">
        <v>22222.65</v>
      </c>
      <c r="K19" s="52">
        <v>5408070.54</v>
      </c>
      <c r="L19" s="53">
        <f t="shared" si="0"/>
        <v>5430293.19</v>
      </c>
      <c r="M19" s="47"/>
      <c r="N19" s="92"/>
      <c r="O19" s="92"/>
      <c r="P19" s="92"/>
      <c r="Q19" s="92"/>
      <c r="R19" s="92"/>
      <c r="S19" s="92"/>
    </row>
    <row r="20" spans="1:19" ht="24" customHeight="1">
      <c r="A20" s="248" t="s">
        <v>54</v>
      </c>
      <c r="B20" s="246"/>
      <c r="C20" s="246"/>
      <c r="D20" s="246"/>
      <c r="E20" s="247"/>
      <c r="F20" s="73">
        <v>137</v>
      </c>
      <c r="G20" s="51">
        <v>0</v>
      </c>
      <c r="H20" s="52">
        <v>0</v>
      </c>
      <c r="I20" s="53">
        <f t="shared" si="1"/>
        <v>0</v>
      </c>
      <c r="J20" s="51">
        <v>0</v>
      </c>
      <c r="K20" s="52">
        <v>0</v>
      </c>
      <c r="L20" s="53">
        <f t="shared" si="0"/>
        <v>0</v>
      </c>
      <c r="M20" s="47"/>
      <c r="N20" s="92"/>
      <c r="O20" s="92"/>
      <c r="P20" s="92"/>
      <c r="Q20" s="92"/>
      <c r="R20" s="92"/>
      <c r="S20" s="92"/>
    </row>
    <row r="21" spans="1:19" ht="12.75">
      <c r="A21" s="248" t="s">
        <v>243</v>
      </c>
      <c r="B21" s="246"/>
      <c r="C21" s="246"/>
      <c r="D21" s="246"/>
      <c r="E21" s="247"/>
      <c r="F21" s="73">
        <v>138</v>
      </c>
      <c r="G21" s="51">
        <v>0</v>
      </c>
      <c r="H21" s="52">
        <v>0</v>
      </c>
      <c r="I21" s="53">
        <f t="shared" si="1"/>
        <v>0</v>
      </c>
      <c r="J21" s="51">
        <v>0</v>
      </c>
      <c r="K21" s="52">
        <v>32578.2</v>
      </c>
      <c r="L21" s="53">
        <f t="shared" si="0"/>
        <v>32578.2</v>
      </c>
      <c r="M21" s="47"/>
      <c r="N21" s="92"/>
      <c r="O21" s="92"/>
      <c r="P21" s="92"/>
      <c r="Q21" s="92"/>
      <c r="R21" s="92"/>
      <c r="S21" s="92"/>
    </row>
    <row r="22" spans="1:19" ht="12.75">
      <c r="A22" s="248" t="s">
        <v>244</v>
      </c>
      <c r="B22" s="246"/>
      <c r="C22" s="246"/>
      <c r="D22" s="246"/>
      <c r="E22" s="247"/>
      <c r="F22" s="73">
        <v>139</v>
      </c>
      <c r="G22" s="51">
        <v>58497739.160000004</v>
      </c>
      <c r="H22" s="52">
        <v>62155979.440000005</v>
      </c>
      <c r="I22" s="53">
        <f t="shared" si="1"/>
        <v>120653718.60000001</v>
      </c>
      <c r="J22" s="51">
        <v>65813662.27</v>
      </c>
      <c r="K22" s="52">
        <v>72517652.86000003</v>
      </c>
      <c r="L22" s="53">
        <f t="shared" si="0"/>
        <v>138331315.13000003</v>
      </c>
      <c r="M22" s="47"/>
      <c r="N22" s="92"/>
      <c r="O22" s="92"/>
      <c r="P22" s="92"/>
      <c r="Q22" s="92"/>
      <c r="R22" s="92"/>
      <c r="S22" s="92"/>
    </row>
    <row r="23" spans="1:19" ht="20.25" customHeight="1">
      <c r="A23" s="248" t="s">
        <v>272</v>
      </c>
      <c r="B23" s="246"/>
      <c r="C23" s="246"/>
      <c r="D23" s="246"/>
      <c r="E23" s="247"/>
      <c r="F23" s="73">
        <v>140</v>
      </c>
      <c r="G23" s="51">
        <v>2933255.81</v>
      </c>
      <c r="H23" s="52">
        <v>8327799.09</v>
      </c>
      <c r="I23" s="53">
        <f t="shared" si="1"/>
        <v>11261054.9</v>
      </c>
      <c r="J23" s="51">
        <v>540314.57</v>
      </c>
      <c r="K23" s="52">
        <v>1604846.66</v>
      </c>
      <c r="L23" s="53">
        <f t="shared" si="0"/>
        <v>2145161.23</v>
      </c>
      <c r="M23" s="47"/>
      <c r="N23" s="92"/>
      <c r="O23" s="92"/>
      <c r="P23" s="92"/>
      <c r="Q23" s="92"/>
      <c r="R23" s="92"/>
      <c r="S23" s="92"/>
    </row>
    <row r="24" spans="1:19" ht="19.5" customHeight="1">
      <c r="A24" s="248" t="s">
        <v>101</v>
      </c>
      <c r="B24" s="246"/>
      <c r="C24" s="246"/>
      <c r="D24" s="246"/>
      <c r="E24" s="247"/>
      <c r="F24" s="73">
        <v>141</v>
      </c>
      <c r="G24" s="54">
        <f>SUM(G25:G27)</f>
        <v>1873428.4</v>
      </c>
      <c r="H24" s="55">
        <f>SUM(H25:H27)</f>
        <v>3344715.14</v>
      </c>
      <c r="I24" s="53">
        <f t="shared" si="1"/>
        <v>5218143.54</v>
      </c>
      <c r="J24" s="54">
        <f>SUM(J25:J27)</f>
        <v>2473237.74</v>
      </c>
      <c r="K24" s="55">
        <f>SUM(K25:K27)</f>
        <v>8412217.81</v>
      </c>
      <c r="L24" s="53">
        <f t="shared" si="0"/>
        <v>10885455.55</v>
      </c>
      <c r="M24" s="47"/>
      <c r="N24" s="92"/>
      <c r="O24" s="92"/>
      <c r="P24" s="92"/>
      <c r="Q24" s="92"/>
      <c r="R24" s="92"/>
      <c r="S24" s="92"/>
    </row>
    <row r="25" spans="1:19" ht="12.75">
      <c r="A25" s="248" t="s">
        <v>245</v>
      </c>
      <c r="B25" s="246"/>
      <c r="C25" s="246"/>
      <c r="D25" s="246"/>
      <c r="E25" s="247"/>
      <c r="F25" s="73">
        <v>142</v>
      </c>
      <c r="G25" s="51">
        <v>1080554.26</v>
      </c>
      <c r="H25" s="52">
        <v>2904065.66</v>
      </c>
      <c r="I25" s="53">
        <f t="shared" si="1"/>
        <v>3984619.92</v>
      </c>
      <c r="J25" s="51">
        <v>1009806.52</v>
      </c>
      <c r="K25" s="52">
        <v>3113911.16</v>
      </c>
      <c r="L25" s="53">
        <f t="shared" si="0"/>
        <v>4123717.68</v>
      </c>
      <c r="M25" s="47"/>
      <c r="N25" s="92"/>
      <c r="O25" s="92"/>
      <c r="P25" s="92"/>
      <c r="Q25" s="92"/>
      <c r="R25" s="92"/>
      <c r="S25" s="92"/>
    </row>
    <row r="26" spans="1:19" ht="12.75">
      <c r="A26" s="248" t="s">
        <v>246</v>
      </c>
      <c r="B26" s="246"/>
      <c r="C26" s="246"/>
      <c r="D26" s="246"/>
      <c r="E26" s="247"/>
      <c r="F26" s="73">
        <v>143</v>
      </c>
      <c r="G26" s="51">
        <v>792874.14</v>
      </c>
      <c r="H26" s="52">
        <v>440649.48</v>
      </c>
      <c r="I26" s="53">
        <f t="shared" si="1"/>
        <v>1233523.62</v>
      </c>
      <c r="J26" s="51">
        <v>1463431.2200000002</v>
      </c>
      <c r="K26" s="52">
        <v>5288306.65</v>
      </c>
      <c r="L26" s="53">
        <f t="shared" si="0"/>
        <v>6751737.870000001</v>
      </c>
      <c r="M26" s="47"/>
      <c r="N26" s="92"/>
      <c r="O26" s="92"/>
      <c r="P26" s="92"/>
      <c r="Q26" s="92"/>
      <c r="R26" s="92"/>
      <c r="S26" s="92"/>
    </row>
    <row r="27" spans="1:19" ht="12.75">
      <c r="A27" s="248" t="s">
        <v>7</v>
      </c>
      <c r="B27" s="246"/>
      <c r="C27" s="246"/>
      <c r="D27" s="246"/>
      <c r="E27" s="247"/>
      <c r="F27" s="73">
        <v>144</v>
      </c>
      <c r="G27" s="51">
        <v>0</v>
      </c>
      <c r="H27" s="52">
        <v>0</v>
      </c>
      <c r="I27" s="53">
        <f t="shared" si="1"/>
        <v>0</v>
      </c>
      <c r="J27" s="51">
        <v>0</v>
      </c>
      <c r="K27" s="52">
        <v>10000</v>
      </c>
      <c r="L27" s="53">
        <f t="shared" si="0"/>
        <v>10000</v>
      </c>
      <c r="M27" s="47"/>
      <c r="N27" s="92"/>
      <c r="O27" s="92"/>
      <c r="P27" s="92"/>
      <c r="Q27" s="92"/>
      <c r="R27" s="92"/>
      <c r="S27" s="92"/>
    </row>
    <row r="28" spans="1:19" ht="12.75">
      <c r="A28" s="248" t="s">
        <v>8</v>
      </c>
      <c r="B28" s="246"/>
      <c r="C28" s="246"/>
      <c r="D28" s="246"/>
      <c r="E28" s="247"/>
      <c r="F28" s="73">
        <v>145</v>
      </c>
      <c r="G28" s="51">
        <v>0</v>
      </c>
      <c r="H28" s="52">
        <v>0</v>
      </c>
      <c r="I28" s="53">
        <f t="shared" si="1"/>
        <v>0</v>
      </c>
      <c r="J28" s="51">
        <v>0</v>
      </c>
      <c r="K28" s="52">
        <v>1215171.0099999988</v>
      </c>
      <c r="L28" s="53">
        <f t="shared" si="0"/>
        <v>1215171.0099999988</v>
      </c>
      <c r="M28" s="47"/>
      <c r="N28" s="92"/>
      <c r="O28" s="92"/>
      <c r="P28" s="92"/>
      <c r="Q28" s="92"/>
      <c r="R28" s="92"/>
      <c r="S28" s="92"/>
    </row>
    <row r="29" spans="1:19" ht="12.75">
      <c r="A29" s="248" t="s">
        <v>9</v>
      </c>
      <c r="B29" s="246"/>
      <c r="C29" s="246"/>
      <c r="D29" s="246"/>
      <c r="E29" s="247"/>
      <c r="F29" s="73">
        <v>146</v>
      </c>
      <c r="G29" s="51">
        <v>170716.41999999998</v>
      </c>
      <c r="H29" s="52">
        <v>3571080.06</v>
      </c>
      <c r="I29" s="53">
        <f t="shared" si="1"/>
        <v>3741796.48</v>
      </c>
      <c r="J29" s="51">
        <v>558607.1</v>
      </c>
      <c r="K29" s="52">
        <v>19503091.85</v>
      </c>
      <c r="L29" s="53">
        <f t="shared" si="0"/>
        <v>20061698.950000003</v>
      </c>
      <c r="M29" s="47"/>
      <c r="N29" s="92"/>
      <c r="O29" s="92"/>
      <c r="P29" s="92"/>
      <c r="Q29" s="92"/>
      <c r="R29" s="92"/>
      <c r="S29" s="92"/>
    </row>
    <row r="30" spans="1:19" ht="12.75">
      <c r="A30" s="245" t="s">
        <v>10</v>
      </c>
      <c r="B30" s="246"/>
      <c r="C30" s="246"/>
      <c r="D30" s="246"/>
      <c r="E30" s="247"/>
      <c r="F30" s="73">
        <v>147</v>
      </c>
      <c r="G30" s="51">
        <v>4722.47</v>
      </c>
      <c r="H30" s="52">
        <v>22671436.799999997</v>
      </c>
      <c r="I30" s="53">
        <f t="shared" si="1"/>
        <v>22676159.269999996</v>
      </c>
      <c r="J30" s="51">
        <v>8230.52</v>
      </c>
      <c r="K30" s="52">
        <v>18921494.079999994</v>
      </c>
      <c r="L30" s="53">
        <f t="shared" si="0"/>
        <v>18929724.599999994</v>
      </c>
      <c r="M30" s="47"/>
      <c r="N30" s="92"/>
      <c r="O30" s="92"/>
      <c r="P30" s="92"/>
      <c r="Q30" s="92"/>
      <c r="R30" s="92"/>
      <c r="S30" s="92"/>
    </row>
    <row r="31" spans="1:19" ht="21.75" customHeight="1">
      <c r="A31" s="245" t="s">
        <v>11</v>
      </c>
      <c r="B31" s="246"/>
      <c r="C31" s="246"/>
      <c r="D31" s="246"/>
      <c r="E31" s="247"/>
      <c r="F31" s="73">
        <v>148</v>
      </c>
      <c r="G31" s="51">
        <v>302875.54</v>
      </c>
      <c r="H31" s="52">
        <v>23254949.420000006</v>
      </c>
      <c r="I31" s="53">
        <f t="shared" si="1"/>
        <v>23557824.960000005</v>
      </c>
      <c r="J31" s="51">
        <v>25217.25</v>
      </c>
      <c r="K31" s="52">
        <v>13854184.240000004</v>
      </c>
      <c r="L31" s="53">
        <f t="shared" si="0"/>
        <v>13879401.490000004</v>
      </c>
      <c r="M31" s="47"/>
      <c r="N31" s="92"/>
      <c r="O31" s="92"/>
      <c r="P31" s="92"/>
      <c r="Q31" s="92"/>
      <c r="R31" s="92"/>
      <c r="S31" s="92"/>
    </row>
    <row r="32" spans="1:19" ht="12.75">
      <c r="A32" s="245" t="s">
        <v>12</v>
      </c>
      <c r="B32" s="246"/>
      <c r="C32" s="246"/>
      <c r="D32" s="246"/>
      <c r="E32" s="247"/>
      <c r="F32" s="73">
        <v>149</v>
      </c>
      <c r="G32" s="51">
        <v>3222556.0399999996</v>
      </c>
      <c r="H32" s="52">
        <v>105965095.13</v>
      </c>
      <c r="I32" s="53">
        <f t="shared" si="1"/>
        <v>109187651.17</v>
      </c>
      <c r="J32" s="51">
        <v>285112.66000000003</v>
      </c>
      <c r="K32" s="52">
        <v>93972372.68999998</v>
      </c>
      <c r="L32" s="53">
        <f t="shared" si="0"/>
        <v>94257485.34999998</v>
      </c>
      <c r="M32" s="47"/>
      <c r="N32" s="92"/>
      <c r="O32" s="92"/>
      <c r="P32" s="92"/>
      <c r="Q32" s="92"/>
      <c r="R32" s="92"/>
      <c r="S32" s="92"/>
    </row>
    <row r="33" spans="1:19" ht="12.75">
      <c r="A33" s="245" t="s">
        <v>102</v>
      </c>
      <c r="B33" s="246"/>
      <c r="C33" s="246"/>
      <c r="D33" s="246"/>
      <c r="E33" s="247"/>
      <c r="F33" s="73">
        <v>150</v>
      </c>
      <c r="G33" s="54">
        <f>+G34+G38</f>
        <v>-145475704.97</v>
      </c>
      <c r="H33" s="55">
        <f>+H34+H38</f>
        <v>-623902178.4499999</v>
      </c>
      <c r="I33" s="53">
        <f t="shared" si="1"/>
        <v>-769377883.42</v>
      </c>
      <c r="J33" s="54">
        <f>J34+J38</f>
        <v>-161363131.46999997</v>
      </c>
      <c r="K33" s="55">
        <f>K34+K38</f>
        <v>-654749800.4800001</v>
      </c>
      <c r="L33" s="53">
        <f t="shared" si="0"/>
        <v>-816112931.95</v>
      </c>
      <c r="M33" s="47"/>
      <c r="N33" s="92"/>
      <c r="O33" s="92"/>
      <c r="P33" s="92"/>
      <c r="Q33" s="92"/>
      <c r="R33" s="92"/>
      <c r="S33" s="92"/>
    </row>
    <row r="34" spans="1:19" ht="12.75">
      <c r="A34" s="248" t="s">
        <v>103</v>
      </c>
      <c r="B34" s="246"/>
      <c r="C34" s="246"/>
      <c r="D34" s="246"/>
      <c r="E34" s="247"/>
      <c r="F34" s="73">
        <v>151</v>
      </c>
      <c r="G34" s="54">
        <f>SUM(G35:G37)</f>
        <v>-149673496.01</v>
      </c>
      <c r="H34" s="55">
        <f>SUM(H35:H37)</f>
        <v>-627351034.8</v>
      </c>
      <c r="I34" s="53">
        <f t="shared" si="1"/>
        <v>-777024530.81</v>
      </c>
      <c r="J34" s="54">
        <f>SUM(J35:J37)</f>
        <v>-159535514.01999998</v>
      </c>
      <c r="K34" s="55">
        <f>SUM(K35:K37)</f>
        <v>-578100177.6900002</v>
      </c>
      <c r="L34" s="53">
        <f t="shared" si="0"/>
        <v>-737635691.7100002</v>
      </c>
      <c r="M34" s="47"/>
      <c r="N34" s="92"/>
      <c r="O34" s="92"/>
      <c r="P34" s="92"/>
      <c r="Q34" s="92"/>
      <c r="R34" s="92"/>
      <c r="S34" s="92"/>
    </row>
    <row r="35" spans="1:19" ht="12.75">
      <c r="A35" s="248" t="s">
        <v>13</v>
      </c>
      <c r="B35" s="246"/>
      <c r="C35" s="246"/>
      <c r="D35" s="246"/>
      <c r="E35" s="247"/>
      <c r="F35" s="73">
        <v>152</v>
      </c>
      <c r="G35" s="51">
        <v>-149673496.01</v>
      </c>
      <c r="H35" s="52">
        <v>-687226565.56</v>
      </c>
      <c r="I35" s="53">
        <f t="shared" si="1"/>
        <v>-836900061.5699999</v>
      </c>
      <c r="J35" s="51">
        <v>-159535514.01999998</v>
      </c>
      <c r="K35" s="52">
        <v>-616084816.5000001</v>
      </c>
      <c r="L35" s="53">
        <f t="shared" si="0"/>
        <v>-775620330.5200001</v>
      </c>
      <c r="M35" s="47"/>
      <c r="N35" s="92"/>
      <c r="O35" s="92"/>
      <c r="P35" s="92"/>
      <c r="Q35" s="92"/>
      <c r="R35" s="92"/>
      <c r="S35" s="92"/>
    </row>
    <row r="36" spans="1:19" ht="12.75">
      <c r="A36" s="248" t="s">
        <v>14</v>
      </c>
      <c r="B36" s="246"/>
      <c r="C36" s="246"/>
      <c r="D36" s="246"/>
      <c r="E36" s="247"/>
      <c r="F36" s="73">
        <v>153</v>
      </c>
      <c r="G36" s="51">
        <v>0</v>
      </c>
      <c r="H36" s="52">
        <v>34178.57</v>
      </c>
      <c r="I36" s="53">
        <f t="shared" si="1"/>
        <v>34178.57</v>
      </c>
      <c r="J36" s="51">
        <v>0</v>
      </c>
      <c r="K36" s="52">
        <v>330929.30000000005</v>
      </c>
      <c r="L36" s="53">
        <f t="shared" si="0"/>
        <v>330929.30000000005</v>
      </c>
      <c r="M36" s="47"/>
      <c r="N36" s="92"/>
      <c r="O36" s="92"/>
      <c r="P36" s="92"/>
      <c r="Q36" s="92"/>
      <c r="R36" s="92"/>
      <c r="S36" s="92"/>
    </row>
    <row r="37" spans="1:19" ht="12.75">
      <c r="A37" s="248" t="s">
        <v>15</v>
      </c>
      <c r="B37" s="246"/>
      <c r="C37" s="246"/>
      <c r="D37" s="246"/>
      <c r="E37" s="247"/>
      <c r="F37" s="73">
        <v>154</v>
      </c>
      <c r="G37" s="51">
        <v>0</v>
      </c>
      <c r="H37" s="52">
        <v>59841352.19</v>
      </c>
      <c r="I37" s="53">
        <f t="shared" si="1"/>
        <v>59841352.19</v>
      </c>
      <c r="J37" s="51">
        <v>0</v>
      </c>
      <c r="K37" s="52">
        <v>37653709.50999999</v>
      </c>
      <c r="L37" s="53">
        <f t="shared" si="0"/>
        <v>37653709.50999999</v>
      </c>
      <c r="M37" s="47"/>
      <c r="N37" s="92"/>
      <c r="O37" s="92"/>
      <c r="P37" s="92"/>
      <c r="Q37" s="92"/>
      <c r="R37" s="92"/>
      <c r="S37" s="92"/>
    </row>
    <row r="38" spans="1:19" ht="12.75">
      <c r="A38" s="248" t="s">
        <v>104</v>
      </c>
      <c r="B38" s="246"/>
      <c r="C38" s="246"/>
      <c r="D38" s="246"/>
      <c r="E38" s="247"/>
      <c r="F38" s="73">
        <v>155</v>
      </c>
      <c r="G38" s="54">
        <f>SUM(G39:G41)</f>
        <v>4197791.04</v>
      </c>
      <c r="H38" s="55">
        <f>SUM(H39:H41)</f>
        <v>3448856.3499999996</v>
      </c>
      <c r="I38" s="53">
        <f t="shared" si="1"/>
        <v>7646647.39</v>
      </c>
      <c r="J38" s="54">
        <f>SUM(J39:J41)</f>
        <v>-1827617.4499999997</v>
      </c>
      <c r="K38" s="55">
        <f>SUM(K39:K41)</f>
        <v>-76649622.78999999</v>
      </c>
      <c r="L38" s="53">
        <f t="shared" si="0"/>
        <v>-78477240.24</v>
      </c>
      <c r="M38" s="47"/>
      <c r="N38" s="92"/>
      <c r="O38" s="92"/>
      <c r="P38" s="92"/>
      <c r="Q38" s="92"/>
      <c r="R38" s="92"/>
      <c r="S38" s="92"/>
    </row>
    <row r="39" spans="1:19" ht="12.75">
      <c r="A39" s="248" t="s">
        <v>16</v>
      </c>
      <c r="B39" s="246"/>
      <c r="C39" s="246"/>
      <c r="D39" s="246"/>
      <c r="E39" s="247"/>
      <c r="F39" s="73">
        <v>156</v>
      </c>
      <c r="G39" s="51">
        <v>4197791.04</v>
      </c>
      <c r="H39" s="52">
        <v>1434799.17</v>
      </c>
      <c r="I39" s="53">
        <f t="shared" si="1"/>
        <v>5632590.21</v>
      </c>
      <c r="J39" s="51">
        <v>-1827617.4499999997</v>
      </c>
      <c r="K39" s="52">
        <v>-55930207.87999998</v>
      </c>
      <c r="L39" s="53">
        <f aca="true" t="shared" si="2" ref="L39:L70">J39+K39</f>
        <v>-57757825.32999998</v>
      </c>
      <c r="M39" s="47"/>
      <c r="N39" s="92"/>
      <c r="O39" s="92"/>
      <c r="P39" s="92"/>
      <c r="Q39" s="92"/>
      <c r="R39" s="92"/>
      <c r="S39" s="92"/>
    </row>
    <row r="40" spans="1:19" ht="12.75">
      <c r="A40" s="248" t="s">
        <v>17</v>
      </c>
      <c r="B40" s="246"/>
      <c r="C40" s="246"/>
      <c r="D40" s="246"/>
      <c r="E40" s="247"/>
      <c r="F40" s="73">
        <v>157</v>
      </c>
      <c r="G40" s="51">
        <v>0</v>
      </c>
      <c r="H40" s="52">
        <v>0.04999999998835847</v>
      </c>
      <c r="I40" s="53">
        <f t="shared" si="1"/>
        <v>0.04999999998835847</v>
      </c>
      <c r="J40" s="51">
        <v>0</v>
      </c>
      <c r="K40" s="52">
        <v>-63126.27000000002</v>
      </c>
      <c r="L40" s="53">
        <f t="shared" si="2"/>
        <v>-63126.27000000002</v>
      </c>
      <c r="M40" s="47"/>
      <c r="N40" s="92"/>
      <c r="O40" s="92"/>
      <c r="P40" s="92"/>
      <c r="Q40" s="92"/>
      <c r="R40" s="92"/>
      <c r="S40" s="92"/>
    </row>
    <row r="41" spans="1:19" ht="12.75">
      <c r="A41" s="248" t="s">
        <v>18</v>
      </c>
      <c r="B41" s="246"/>
      <c r="C41" s="246"/>
      <c r="D41" s="246"/>
      <c r="E41" s="247"/>
      <c r="F41" s="73">
        <v>158</v>
      </c>
      <c r="G41" s="51">
        <v>0</v>
      </c>
      <c r="H41" s="52">
        <v>2014057.13</v>
      </c>
      <c r="I41" s="53">
        <f t="shared" si="1"/>
        <v>2014057.13</v>
      </c>
      <c r="J41" s="51">
        <v>0</v>
      </c>
      <c r="K41" s="52">
        <v>-20656288.64</v>
      </c>
      <c r="L41" s="53">
        <f t="shared" si="2"/>
        <v>-20656288.64</v>
      </c>
      <c r="M41" s="47"/>
      <c r="N41" s="92"/>
      <c r="O41" s="92"/>
      <c r="P41" s="92"/>
      <c r="Q41" s="92"/>
      <c r="R41" s="92"/>
      <c r="S41" s="92"/>
    </row>
    <row r="42" spans="1:19" ht="22.5" customHeight="1">
      <c r="A42" s="245" t="s">
        <v>105</v>
      </c>
      <c r="B42" s="246"/>
      <c r="C42" s="246"/>
      <c r="D42" s="246"/>
      <c r="E42" s="247"/>
      <c r="F42" s="73">
        <v>159</v>
      </c>
      <c r="G42" s="54">
        <f>+G43+G46</f>
        <v>-61231912.48</v>
      </c>
      <c r="H42" s="55">
        <f>+H43+H46</f>
        <v>-42298070.01</v>
      </c>
      <c r="I42" s="53">
        <f t="shared" si="1"/>
        <v>-103529982.49</v>
      </c>
      <c r="J42" s="54">
        <f>J43+J46</f>
        <v>-149275005.58000004</v>
      </c>
      <c r="K42" s="55">
        <f>K43+K46</f>
        <v>9835853.34</v>
      </c>
      <c r="L42" s="53">
        <f t="shared" si="2"/>
        <v>-139439152.24000004</v>
      </c>
      <c r="M42" s="47"/>
      <c r="N42" s="92"/>
      <c r="O42" s="92"/>
      <c r="P42" s="92"/>
      <c r="Q42" s="92"/>
      <c r="R42" s="92"/>
      <c r="S42" s="92"/>
    </row>
    <row r="43" spans="1:19" ht="21" customHeight="1">
      <c r="A43" s="248" t="s">
        <v>106</v>
      </c>
      <c r="B43" s="246"/>
      <c r="C43" s="246"/>
      <c r="D43" s="246"/>
      <c r="E43" s="247"/>
      <c r="F43" s="73">
        <v>160</v>
      </c>
      <c r="G43" s="54">
        <f>SUM(G44:G45)</f>
        <v>-61231912.48</v>
      </c>
      <c r="H43" s="55">
        <f>SUM(H44:H45)</f>
        <v>0</v>
      </c>
      <c r="I43" s="53">
        <f t="shared" si="1"/>
        <v>-61231912.48</v>
      </c>
      <c r="J43" s="54">
        <f>SUM(J44:J45)</f>
        <v>-149275005.58000004</v>
      </c>
      <c r="K43" s="55">
        <f>SUM(K44:K45)</f>
        <v>0</v>
      </c>
      <c r="L43" s="53">
        <f t="shared" si="2"/>
        <v>-149275005.58000004</v>
      </c>
      <c r="M43" s="47"/>
      <c r="N43" s="92"/>
      <c r="O43" s="92"/>
      <c r="P43" s="92"/>
      <c r="Q43" s="92"/>
      <c r="R43" s="92"/>
      <c r="S43" s="92"/>
    </row>
    <row r="44" spans="1:19" ht="12.75">
      <c r="A44" s="248" t="s">
        <v>19</v>
      </c>
      <c r="B44" s="246"/>
      <c r="C44" s="246"/>
      <c r="D44" s="246"/>
      <c r="E44" s="247"/>
      <c r="F44" s="73">
        <v>161</v>
      </c>
      <c r="G44" s="51">
        <v>-61190914.41</v>
      </c>
      <c r="H44" s="52">
        <v>0</v>
      </c>
      <c r="I44" s="53">
        <f t="shared" si="1"/>
        <v>-61190914.41</v>
      </c>
      <c r="J44" s="51">
        <v>-149202680.86000004</v>
      </c>
      <c r="K44" s="52">
        <v>0</v>
      </c>
      <c r="L44" s="53">
        <f t="shared" si="2"/>
        <v>-149202680.86000004</v>
      </c>
      <c r="M44" s="47"/>
      <c r="N44" s="92"/>
      <c r="O44" s="92"/>
      <c r="P44" s="92"/>
      <c r="Q44" s="92"/>
      <c r="R44" s="92"/>
      <c r="S44" s="92"/>
    </row>
    <row r="45" spans="1:19" ht="12.75">
      <c r="A45" s="248" t="s">
        <v>20</v>
      </c>
      <c r="B45" s="246"/>
      <c r="C45" s="246"/>
      <c r="D45" s="246"/>
      <c r="E45" s="247"/>
      <c r="F45" s="73">
        <v>162</v>
      </c>
      <c r="G45" s="51">
        <v>-40998.07</v>
      </c>
      <c r="H45" s="52">
        <v>0</v>
      </c>
      <c r="I45" s="53">
        <f t="shared" si="1"/>
        <v>-40998.07</v>
      </c>
      <c r="J45" s="51">
        <v>-72324.72</v>
      </c>
      <c r="K45" s="52">
        <v>0</v>
      </c>
      <c r="L45" s="53">
        <f t="shared" si="2"/>
        <v>-72324.72</v>
      </c>
      <c r="M45" s="47"/>
      <c r="N45" s="92"/>
      <c r="O45" s="92"/>
      <c r="P45" s="92"/>
      <c r="Q45" s="92"/>
      <c r="R45" s="92"/>
      <c r="S45" s="92"/>
    </row>
    <row r="46" spans="1:19" ht="21.75" customHeight="1">
      <c r="A46" s="248" t="s">
        <v>107</v>
      </c>
      <c r="B46" s="246"/>
      <c r="C46" s="246"/>
      <c r="D46" s="246"/>
      <c r="E46" s="247"/>
      <c r="F46" s="73">
        <v>163</v>
      </c>
      <c r="G46" s="54">
        <f>SUM(G47:G49)</f>
        <v>0</v>
      </c>
      <c r="H46" s="55">
        <f>SUM(H47:H49)</f>
        <v>-42298070.01</v>
      </c>
      <c r="I46" s="53">
        <f t="shared" si="1"/>
        <v>-42298070.01</v>
      </c>
      <c r="J46" s="54">
        <f>SUM(J47:J49)</f>
        <v>0</v>
      </c>
      <c r="K46" s="55">
        <f>SUM(K47:K49)</f>
        <v>9835853.34</v>
      </c>
      <c r="L46" s="53">
        <f t="shared" si="2"/>
        <v>9835853.34</v>
      </c>
      <c r="M46" s="47"/>
      <c r="N46" s="92"/>
      <c r="O46" s="92"/>
      <c r="P46" s="92"/>
      <c r="Q46" s="92"/>
      <c r="R46" s="92"/>
      <c r="S46" s="92"/>
    </row>
    <row r="47" spans="1:19" ht="12.75">
      <c r="A47" s="248" t="s">
        <v>21</v>
      </c>
      <c r="B47" s="246"/>
      <c r="C47" s="246"/>
      <c r="D47" s="246"/>
      <c r="E47" s="247"/>
      <c r="F47" s="73">
        <v>164</v>
      </c>
      <c r="G47" s="51">
        <v>0</v>
      </c>
      <c r="H47" s="52">
        <v>-42298070.01</v>
      </c>
      <c r="I47" s="53">
        <f t="shared" si="1"/>
        <v>-42298070.01</v>
      </c>
      <c r="J47" s="51">
        <v>0</v>
      </c>
      <c r="K47" s="52">
        <v>9835853.34</v>
      </c>
      <c r="L47" s="53">
        <f t="shared" si="2"/>
        <v>9835853.34</v>
      </c>
      <c r="M47" s="47"/>
      <c r="N47" s="92"/>
      <c r="O47" s="92"/>
      <c r="P47" s="92"/>
      <c r="Q47" s="92"/>
      <c r="R47" s="92"/>
      <c r="S47" s="92"/>
    </row>
    <row r="48" spans="1:19" ht="12.75">
      <c r="A48" s="248" t="s">
        <v>22</v>
      </c>
      <c r="B48" s="246"/>
      <c r="C48" s="246"/>
      <c r="D48" s="246"/>
      <c r="E48" s="247"/>
      <c r="F48" s="73">
        <v>165</v>
      </c>
      <c r="G48" s="51">
        <v>0</v>
      </c>
      <c r="H48" s="52">
        <v>0</v>
      </c>
      <c r="I48" s="53">
        <f t="shared" si="1"/>
        <v>0</v>
      </c>
      <c r="J48" s="51">
        <v>0</v>
      </c>
      <c r="K48" s="52">
        <v>0</v>
      </c>
      <c r="L48" s="53">
        <f t="shared" si="2"/>
        <v>0</v>
      </c>
      <c r="M48" s="47"/>
      <c r="N48" s="92"/>
      <c r="O48" s="92"/>
      <c r="P48" s="92"/>
      <c r="Q48" s="92"/>
      <c r="R48" s="92"/>
      <c r="S48" s="92"/>
    </row>
    <row r="49" spans="1:19" ht="12.75">
      <c r="A49" s="248" t="s">
        <v>23</v>
      </c>
      <c r="B49" s="246"/>
      <c r="C49" s="246"/>
      <c r="D49" s="246"/>
      <c r="E49" s="247"/>
      <c r="F49" s="73">
        <v>166</v>
      </c>
      <c r="G49" s="51">
        <v>0</v>
      </c>
      <c r="H49" s="52">
        <v>0</v>
      </c>
      <c r="I49" s="53">
        <f t="shared" si="1"/>
        <v>0</v>
      </c>
      <c r="J49" s="51">
        <v>0</v>
      </c>
      <c r="K49" s="52">
        <v>0</v>
      </c>
      <c r="L49" s="53">
        <f t="shared" si="2"/>
        <v>0</v>
      </c>
      <c r="M49" s="47"/>
      <c r="N49" s="92"/>
      <c r="O49" s="92"/>
      <c r="P49" s="92"/>
      <c r="Q49" s="92"/>
      <c r="R49" s="92"/>
      <c r="S49" s="92"/>
    </row>
    <row r="50" spans="1:19" ht="21" customHeight="1">
      <c r="A50" s="245" t="s">
        <v>209</v>
      </c>
      <c r="B50" s="246"/>
      <c r="C50" s="246"/>
      <c r="D50" s="246"/>
      <c r="E50" s="247"/>
      <c r="F50" s="73">
        <v>167</v>
      </c>
      <c r="G50" s="54">
        <f>SUM(G51:G53)</f>
        <v>2572573.31</v>
      </c>
      <c r="H50" s="55">
        <f>SUM(H51:H53)</f>
        <v>0</v>
      </c>
      <c r="I50" s="53">
        <f t="shared" si="1"/>
        <v>2572573.31</v>
      </c>
      <c r="J50" s="54">
        <f>SUM(J51:J53)</f>
        <v>1440006.92</v>
      </c>
      <c r="K50" s="55">
        <f>SUM(K51:K53)</f>
        <v>0</v>
      </c>
      <c r="L50" s="53">
        <f t="shared" si="2"/>
        <v>1440006.92</v>
      </c>
      <c r="M50" s="47"/>
      <c r="N50" s="92"/>
      <c r="O50" s="92"/>
      <c r="P50" s="92"/>
      <c r="Q50" s="92"/>
      <c r="R50" s="92"/>
      <c r="S50" s="92"/>
    </row>
    <row r="51" spans="1:19" ht="12.75">
      <c r="A51" s="248" t="s">
        <v>24</v>
      </c>
      <c r="B51" s="246"/>
      <c r="C51" s="246"/>
      <c r="D51" s="246"/>
      <c r="E51" s="247"/>
      <c r="F51" s="73">
        <v>168</v>
      </c>
      <c r="G51" s="51">
        <v>2572573.31</v>
      </c>
      <c r="H51" s="52">
        <v>0</v>
      </c>
      <c r="I51" s="53">
        <f t="shared" si="1"/>
        <v>2572573.31</v>
      </c>
      <c r="J51" s="51">
        <v>1440006.92</v>
      </c>
      <c r="K51" s="52">
        <v>0</v>
      </c>
      <c r="L51" s="53">
        <f t="shared" si="2"/>
        <v>1440006.92</v>
      </c>
      <c r="M51" s="47"/>
      <c r="N51" s="92"/>
      <c r="O51" s="92"/>
      <c r="P51" s="92"/>
      <c r="Q51" s="92"/>
      <c r="R51" s="92"/>
      <c r="S51" s="92"/>
    </row>
    <row r="52" spans="1:19" ht="12.75">
      <c r="A52" s="248" t="s">
        <v>25</v>
      </c>
      <c r="B52" s="246"/>
      <c r="C52" s="246"/>
      <c r="D52" s="246"/>
      <c r="E52" s="247"/>
      <c r="F52" s="73">
        <v>169</v>
      </c>
      <c r="G52" s="51">
        <v>0</v>
      </c>
      <c r="H52" s="52">
        <v>0</v>
      </c>
      <c r="I52" s="53">
        <f t="shared" si="1"/>
        <v>0</v>
      </c>
      <c r="J52" s="51">
        <v>0</v>
      </c>
      <c r="K52" s="52">
        <v>0</v>
      </c>
      <c r="L52" s="53">
        <f t="shared" si="2"/>
        <v>0</v>
      </c>
      <c r="M52" s="47"/>
      <c r="N52" s="92"/>
      <c r="O52" s="92"/>
      <c r="P52" s="92"/>
      <c r="Q52" s="92"/>
      <c r="R52" s="92"/>
      <c r="S52" s="92"/>
    </row>
    <row r="53" spans="1:19" ht="12.75">
      <c r="A53" s="248" t="s">
        <v>26</v>
      </c>
      <c r="B53" s="246"/>
      <c r="C53" s="246"/>
      <c r="D53" s="246"/>
      <c r="E53" s="247"/>
      <c r="F53" s="73">
        <v>170</v>
      </c>
      <c r="G53" s="51">
        <v>0</v>
      </c>
      <c r="H53" s="52">
        <v>0</v>
      </c>
      <c r="I53" s="53">
        <f t="shared" si="1"/>
        <v>0</v>
      </c>
      <c r="J53" s="51">
        <v>0</v>
      </c>
      <c r="K53" s="52">
        <v>0</v>
      </c>
      <c r="L53" s="53">
        <f t="shared" si="2"/>
        <v>0</v>
      </c>
      <c r="M53" s="47"/>
      <c r="N53" s="92"/>
      <c r="O53" s="92"/>
      <c r="P53" s="92"/>
      <c r="Q53" s="92"/>
      <c r="R53" s="92"/>
      <c r="S53" s="92"/>
    </row>
    <row r="54" spans="1:19" ht="21" customHeight="1">
      <c r="A54" s="245" t="s">
        <v>108</v>
      </c>
      <c r="B54" s="246"/>
      <c r="C54" s="246"/>
      <c r="D54" s="246"/>
      <c r="E54" s="247"/>
      <c r="F54" s="73">
        <v>171</v>
      </c>
      <c r="G54" s="54">
        <f>SUM(G55:G56)</f>
        <v>0</v>
      </c>
      <c r="H54" s="55">
        <f>SUM(H55:H56)</f>
        <v>-69833.98</v>
      </c>
      <c r="I54" s="53">
        <f t="shared" si="1"/>
        <v>-69833.98</v>
      </c>
      <c r="J54" s="54">
        <f>SUM(J55:J56)</f>
        <v>0</v>
      </c>
      <c r="K54" s="55">
        <f>SUM(K55:K56)</f>
        <v>1231845</v>
      </c>
      <c r="L54" s="53">
        <f t="shared" si="2"/>
        <v>1231845</v>
      </c>
      <c r="M54" s="47"/>
      <c r="N54" s="92"/>
      <c r="O54" s="92"/>
      <c r="P54" s="92"/>
      <c r="Q54" s="92"/>
      <c r="R54" s="92"/>
      <c r="S54" s="92"/>
    </row>
    <row r="55" spans="1:19" ht="12.75">
      <c r="A55" s="248" t="s">
        <v>27</v>
      </c>
      <c r="B55" s="246"/>
      <c r="C55" s="246"/>
      <c r="D55" s="246"/>
      <c r="E55" s="247"/>
      <c r="F55" s="73">
        <v>172</v>
      </c>
      <c r="G55" s="51">
        <v>0</v>
      </c>
      <c r="H55" s="52">
        <v>0</v>
      </c>
      <c r="I55" s="53">
        <f t="shared" si="1"/>
        <v>0</v>
      </c>
      <c r="J55" s="51">
        <v>0</v>
      </c>
      <c r="K55" s="52">
        <v>300000</v>
      </c>
      <c r="L55" s="53">
        <f t="shared" si="2"/>
        <v>300000</v>
      </c>
      <c r="M55" s="47"/>
      <c r="N55" s="92"/>
      <c r="O55" s="92"/>
      <c r="P55" s="92"/>
      <c r="Q55" s="92"/>
      <c r="R55" s="92"/>
      <c r="S55" s="92"/>
    </row>
    <row r="56" spans="1:19" ht="12.75">
      <c r="A56" s="248" t="s">
        <v>28</v>
      </c>
      <c r="B56" s="246"/>
      <c r="C56" s="246"/>
      <c r="D56" s="246"/>
      <c r="E56" s="247"/>
      <c r="F56" s="73">
        <v>173</v>
      </c>
      <c r="G56" s="51">
        <v>0</v>
      </c>
      <c r="H56" s="52">
        <v>-69833.98</v>
      </c>
      <c r="I56" s="53">
        <f t="shared" si="1"/>
        <v>-69833.98</v>
      </c>
      <c r="J56" s="51">
        <v>0</v>
      </c>
      <c r="K56" s="52">
        <v>931845</v>
      </c>
      <c r="L56" s="53">
        <f t="shared" si="2"/>
        <v>931845</v>
      </c>
      <c r="M56" s="47"/>
      <c r="N56" s="92"/>
      <c r="O56" s="92"/>
      <c r="P56" s="92"/>
      <c r="Q56" s="92"/>
      <c r="R56" s="92"/>
      <c r="S56" s="92"/>
    </row>
    <row r="57" spans="1:19" ht="21" customHeight="1">
      <c r="A57" s="227" t="s">
        <v>109</v>
      </c>
      <c r="B57" s="225"/>
      <c r="C57" s="225"/>
      <c r="D57" s="225"/>
      <c r="E57" s="226"/>
      <c r="F57" s="8">
        <v>174</v>
      </c>
      <c r="G57" s="54">
        <f>+G58+G62</f>
        <v>-53020627.010000005</v>
      </c>
      <c r="H57" s="55">
        <f>+H58+H62</f>
        <v>-522969836.96999997</v>
      </c>
      <c r="I57" s="53">
        <f t="shared" si="1"/>
        <v>-575990463.98</v>
      </c>
      <c r="J57" s="54">
        <f>J58+J62</f>
        <v>-67963360.52</v>
      </c>
      <c r="K57" s="55">
        <f>K58+K62</f>
        <v>-471569430.84535205</v>
      </c>
      <c r="L57" s="53">
        <f t="shared" si="2"/>
        <v>-539532791.365352</v>
      </c>
      <c r="M57" s="47"/>
      <c r="N57" s="92"/>
      <c r="O57" s="92"/>
      <c r="P57" s="92"/>
      <c r="Q57" s="92"/>
      <c r="R57" s="92"/>
      <c r="S57" s="92"/>
    </row>
    <row r="58" spans="1:19" ht="12.75">
      <c r="A58" s="224" t="s">
        <v>110</v>
      </c>
      <c r="B58" s="225"/>
      <c r="C58" s="225"/>
      <c r="D58" s="225"/>
      <c r="E58" s="226"/>
      <c r="F58" s="8">
        <v>175</v>
      </c>
      <c r="G58" s="54">
        <f>SUM(G59:G61)</f>
        <v>-13488506.92</v>
      </c>
      <c r="H58" s="55">
        <f>SUM(H59:H61)</f>
        <v>-149162389.07999998</v>
      </c>
      <c r="I58" s="53">
        <f t="shared" si="1"/>
        <v>-162650895.99999997</v>
      </c>
      <c r="J58" s="54">
        <f>SUM(J59:J61)</f>
        <v>-34054620.69</v>
      </c>
      <c r="K58" s="55">
        <f>SUM(K59:K61)</f>
        <v>-181393507.27999997</v>
      </c>
      <c r="L58" s="53">
        <f t="shared" si="2"/>
        <v>-215448127.96999997</v>
      </c>
      <c r="M58" s="47"/>
      <c r="N58" s="92"/>
      <c r="O58" s="92"/>
      <c r="P58" s="92"/>
      <c r="Q58" s="92"/>
      <c r="R58" s="92"/>
      <c r="S58" s="92"/>
    </row>
    <row r="59" spans="1:19" ht="12.75">
      <c r="A59" s="224" t="s">
        <v>29</v>
      </c>
      <c r="B59" s="225"/>
      <c r="C59" s="225"/>
      <c r="D59" s="225"/>
      <c r="E59" s="226"/>
      <c r="F59" s="8">
        <v>176</v>
      </c>
      <c r="G59" s="51">
        <v>-10800845.4</v>
      </c>
      <c r="H59" s="52">
        <v>-96387665.16</v>
      </c>
      <c r="I59" s="53">
        <f t="shared" si="1"/>
        <v>-107188510.56</v>
      </c>
      <c r="J59" s="51">
        <v>-22368845.330000006</v>
      </c>
      <c r="K59" s="52">
        <v>-112047665.19</v>
      </c>
      <c r="L59" s="53">
        <f t="shared" si="2"/>
        <v>-134416510.52</v>
      </c>
      <c r="M59" s="47"/>
      <c r="N59" s="92"/>
      <c r="O59" s="92"/>
      <c r="P59" s="92"/>
      <c r="Q59" s="92"/>
      <c r="R59" s="92"/>
      <c r="S59" s="92"/>
    </row>
    <row r="60" spans="1:19" ht="12.75">
      <c r="A60" s="224" t="s">
        <v>30</v>
      </c>
      <c r="B60" s="225"/>
      <c r="C60" s="225"/>
      <c r="D60" s="225"/>
      <c r="E60" s="226"/>
      <c r="F60" s="8">
        <v>177</v>
      </c>
      <c r="G60" s="51">
        <v>-2687661.52</v>
      </c>
      <c r="H60" s="52">
        <v>-52689268.54</v>
      </c>
      <c r="I60" s="53">
        <f t="shared" si="1"/>
        <v>-55376930.06</v>
      </c>
      <c r="J60" s="51">
        <v>-11685775.359999996</v>
      </c>
      <c r="K60" s="52">
        <v>-69345842.08999997</v>
      </c>
      <c r="L60" s="53">
        <f t="shared" si="2"/>
        <v>-81031617.44999997</v>
      </c>
      <c r="M60" s="47"/>
      <c r="N60" s="92"/>
      <c r="O60" s="92"/>
      <c r="P60" s="92"/>
      <c r="Q60" s="92"/>
      <c r="R60" s="92"/>
      <c r="S60" s="92"/>
    </row>
    <row r="61" spans="1:19" ht="12.75">
      <c r="A61" s="224" t="s">
        <v>31</v>
      </c>
      <c r="B61" s="225"/>
      <c r="C61" s="225"/>
      <c r="D61" s="225"/>
      <c r="E61" s="226"/>
      <c r="F61" s="8">
        <v>178</v>
      </c>
      <c r="G61" s="51">
        <v>0</v>
      </c>
      <c r="H61" s="52">
        <v>-85455.38</v>
      </c>
      <c r="I61" s="53">
        <f t="shared" si="1"/>
        <v>-85455.38</v>
      </c>
      <c r="J61" s="51">
        <v>0</v>
      </c>
      <c r="K61" s="52">
        <v>0</v>
      </c>
      <c r="L61" s="53">
        <f t="shared" si="2"/>
        <v>0</v>
      </c>
      <c r="M61" s="47"/>
      <c r="N61" s="92"/>
      <c r="O61" s="92"/>
      <c r="P61" s="92"/>
      <c r="Q61" s="92"/>
      <c r="R61" s="92"/>
      <c r="S61" s="92"/>
    </row>
    <row r="62" spans="1:19" ht="24" customHeight="1">
      <c r="A62" s="224" t="s">
        <v>111</v>
      </c>
      <c r="B62" s="225"/>
      <c r="C62" s="225"/>
      <c r="D62" s="225"/>
      <c r="E62" s="226"/>
      <c r="F62" s="8">
        <v>179</v>
      </c>
      <c r="G62" s="54">
        <f>SUM(G63:G65)</f>
        <v>-39532120.09</v>
      </c>
      <c r="H62" s="55">
        <f>SUM(H63:H65)</f>
        <v>-373807447.89</v>
      </c>
      <c r="I62" s="53">
        <f t="shared" si="1"/>
        <v>-413339567.98</v>
      </c>
      <c r="J62" s="54">
        <f>SUM(J63:J65)</f>
        <v>-33908739.83</v>
      </c>
      <c r="K62" s="55">
        <f>SUM(K63:K65)</f>
        <v>-290175923.5653521</v>
      </c>
      <c r="L62" s="53">
        <f t="shared" si="2"/>
        <v>-324084663.39535207</v>
      </c>
      <c r="M62" s="47"/>
      <c r="N62" s="92"/>
      <c r="O62" s="92"/>
      <c r="P62" s="92"/>
      <c r="Q62" s="92"/>
      <c r="R62" s="92"/>
      <c r="S62" s="92"/>
    </row>
    <row r="63" spans="1:19" ht="12.75">
      <c r="A63" s="224" t="s">
        <v>32</v>
      </c>
      <c r="B63" s="225"/>
      <c r="C63" s="225"/>
      <c r="D63" s="225"/>
      <c r="E63" s="226"/>
      <c r="F63" s="8">
        <v>180</v>
      </c>
      <c r="G63" s="51">
        <v>-1136035.75</v>
      </c>
      <c r="H63" s="52">
        <v>-26426433.26</v>
      </c>
      <c r="I63" s="53">
        <f t="shared" si="1"/>
        <v>-27562469.01</v>
      </c>
      <c r="J63" s="51">
        <v>-1239508.11</v>
      </c>
      <c r="K63" s="52">
        <v>-26433213.93535216</v>
      </c>
      <c r="L63" s="53">
        <f t="shared" si="2"/>
        <v>-27672722.04535216</v>
      </c>
      <c r="M63" s="47"/>
      <c r="N63" s="92"/>
      <c r="O63" s="92"/>
      <c r="P63" s="92"/>
      <c r="Q63" s="92"/>
      <c r="R63" s="92"/>
      <c r="S63" s="92"/>
    </row>
    <row r="64" spans="1:19" ht="12.75">
      <c r="A64" s="224" t="s">
        <v>47</v>
      </c>
      <c r="B64" s="225"/>
      <c r="C64" s="225"/>
      <c r="D64" s="225"/>
      <c r="E64" s="226"/>
      <c r="F64" s="8">
        <v>181</v>
      </c>
      <c r="G64" s="51">
        <v>-23628907.12</v>
      </c>
      <c r="H64" s="52">
        <v>-190442345.26</v>
      </c>
      <c r="I64" s="53">
        <f t="shared" si="1"/>
        <v>-214071252.38</v>
      </c>
      <c r="J64" s="51">
        <v>-18275437.209999997</v>
      </c>
      <c r="K64" s="52">
        <v>-169496289.68</v>
      </c>
      <c r="L64" s="53">
        <f t="shared" si="2"/>
        <v>-187771726.89000002</v>
      </c>
      <c r="M64" s="47"/>
      <c r="N64" s="92"/>
      <c r="O64" s="92"/>
      <c r="P64" s="92"/>
      <c r="Q64" s="92"/>
      <c r="R64" s="92"/>
      <c r="S64" s="92"/>
    </row>
    <row r="65" spans="1:19" ht="12.75">
      <c r="A65" s="224" t="s">
        <v>48</v>
      </c>
      <c r="B65" s="225"/>
      <c r="C65" s="225"/>
      <c r="D65" s="225"/>
      <c r="E65" s="226"/>
      <c r="F65" s="8">
        <v>182</v>
      </c>
      <c r="G65" s="51">
        <v>-14767177.22</v>
      </c>
      <c r="H65" s="52">
        <v>-156938669.37</v>
      </c>
      <c r="I65" s="53">
        <f t="shared" si="1"/>
        <v>-171705846.59</v>
      </c>
      <c r="J65" s="51">
        <v>-14393794.510000002</v>
      </c>
      <c r="K65" s="52">
        <v>-94246419.94999996</v>
      </c>
      <c r="L65" s="53">
        <f t="shared" si="2"/>
        <v>-108640214.45999996</v>
      </c>
      <c r="M65" s="47"/>
      <c r="N65" s="92"/>
      <c r="O65" s="92"/>
      <c r="P65" s="92"/>
      <c r="Q65" s="92"/>
      <c r="R65" s="92"/>
      <c r="S65" s="92"/>
    </row>
    <row r="66" spans="1:19" ht="12.75">
      <c r="A66" s="227" t="s">
        <v>112</v>
      </c>
      <c r="B66" s="225"/>
      <c r="C66" s="225"/>
      <c r="D66" s="225"/>
      <c r="E66" s="226"/>
      <c r="F66" s="8">
        <v>183</v>
      </c>
      <c r="G66" s="54">
        <f>SUM(G67:G73)</f>
        <v>-13599232.66</v>
      </c>
      <c r="H66" s="55">
        <f>SUM(H67:H73)</f>
        <v>-104182151.66999999</v>
      </c>
      <c r="I66" s="53">
        <f t="shared" si="1"/>
        <v>-117781384.32999998</v>
      </c>
      <c r="J66" s="54">
        <f>SUM(J67:J73)</f>
        <v>-33550000.779999994</v>
      </c>
      <c r="K66" s="55">
        <f>SUM(K67:K73)</f>
        <v>-36586944.00000001</v>
      </c>
      <c r="L66" s="53">
        <f t="shared" si="2"/>
        <v>-70136944.78</v>
      </c>
      <c r="M66" s="47"/>
      <c r="N66" s="92"/>
      <c r="O66" s="92"/>
      <c r="P66" s="92"/>
      <c r="Q66" s="92"/>
      <c r="R66" s="92"/>
      <c r="S66" s="92"/>
    </row>
    <row r="67" spans="1:19" ht="21" customHeight="1">
      <c r="A67" s="224" t="s">
        <v>219</v>
      </c>
      <c r="B67" s="225"/>
      <c r="C67" s="225"/>
      <c r="D67" s="225"/>
      <c r="E67" s="226"/>
      <c r="F67" s="8">
        <v>184</v>
      </c>
      <c r="G67" s="51">
        <v>0</v>
      </c>
      <c r="H67" s="52">
        <v>0</v>
      </c>
      <c r="I67" s="53">
        <f t="shared" si="1"/>
        <v>0</v>
      </c>
      <c r="J67" s="51">
        <v>0</v>
      </c>
      <c r="K67" s="52">
        <v>0</v>
      </c>
      <c r="L67" s="53">
        <f t="shared" si="2"/>
        <v>0</v>
      </c>
      <c r="M67" s="47"/>
      <c r="N67" s="92"/>
      <c r="O67" s="92"/>
      <c r="P67" s="92"/>
      <c r="Q67" s="92"/>
      <c r="R67" s="92"/>
      <c r="S67" s="92"/>
    </row>
    <row r="68" spans="1:19" ht="12.75">
      <c r="A68" s="224" t="s">
        <v>49</v>
      </c>
      <c r="B68" s="225"/>
      <c r="C68" s="225"/>
      <c r="D68" s="225"/>
      <c r="E68" s="226"/>
      <c r="F68" s="8">
        <v>185</v>
      </c>
      <c r="G68" s="51">
        <v>-13390.91</v>
      </c>
      <c r="H68" s="52">
        <v>-477068.49</v>
      </c>
      <c r="I68" s="53">
        <f t="shared" si="1"/>
        <v>-490459.39999999997</v>
      </c>
      <c r="J68" s="51">
        <v>-10252.26</v>
      </c>
      <c r="K68" s="52">
        <v>-68968.23000000001</v>
      </c>
      <c r="L68" s="53">
        <f t="shared" si="2"/>
        <v>-79220.49</v>
      </c>
      <c r="M68" s="47"/>
      <c r="N68" s="92"/>
      <c r="O68" s="92"/>
      <c r="P68" s="92"/>
      <c r="Q68" s="92"/>
      <c r="R68" s="92"/>
      <c r="S68" s="92"/>
    </row>
    <row r="69" spans="1:19" ht="12.75">
      <c r="A69" s="224" t="s">
        <v>206</v>
      </c>
      <c r="B69" s="225"/>
      <c r="C69" s="225"/>
      <c r="D69" s="225"/>
      <c r="E69" s="226"/>
      <c r="F69" s="8">
        <v>186</v>
      </c>
      <c r="G69" s="51">
        <v>-1180565.99</v>
      </c>
      <c r="H69" s="52">
        <v>-72566540.01</v>
      </c>
      <c r="I69" s="53">
        <f t="shared" si="1"/>
        <v>-73747106</v>
      </c>
      <c r="J69" s="51">
        <v>-11965035.38</v>
      </c>
      <c r="K69" s="52">
        <v>-23970133.6</v>
      </c>
      <c r="L69" s="53">
        <f t="shared" si="2"/>
        <v>-35935168.980000004</v>
      </c>
      <c r="M69" s="47"/>
      <c r="N69" s="92"/>
      <c r="O69" s="92"/>
      <c r="P69" s="92"/>
      <c r="Q69" s="92"/>
      <c r="R69" s="92"/>
      <c r="S69" s="92"/>
    </row>
    <row r="70" spans="1:19" ht="23.25" customHeight="1">
      <c r="A70" s="224" t="s">
        <v>252</v>
      </c>
      <c r="B70" s="225"/>
      <c r="C70" s="225"/>
      <c r="D70" s="225"/>
      <c r="E70" s="226"/>
      <c r="F70" s="8">
        <v>187</v>
      </c>
      <c r="G70" s="51">
        <v>-146696.99</v>
      </c>
      <c r="H70" s="52">
        <v>-192503.98</v>
      </c>
      <c r="I70" s="53">
        <f t="shared" si="1"/>
        <v>-339200.97</v>
      </c>
      <c r="J70" s="51">
        <v>-90065.45</v>
      </c>
      <c r="K70" s="52">
        <v>-827379.6</v>
      </c>
      <c r="L70" s="53">
        <f t="shared" si="2"/>
        <v>-917445.0499999999</v>
      </c>
      <c r="M70" s="47"/>
      <c r="N70" s="92"/>
      <c r="O70" s="92"/>
      <c r="P70" s="92"/>
      <c r="Q70" s="92"/>
      <c r="R70" s="92"/>
      <c r="S70" s="92"/>
    </row>
    <row r="71" spans="1:19" ht="19.5" customHeight="1">
      <c r="A71" s="224" t="s">
        <v>253</v>
      </c>
      <c r="B71" s="225"/>
      <c r="C71" s="225"/>
      <c r="D71" s="225"/>
      <c r="E71" s="226"/>
      <c r="F71" s="8">
        <v>188</v>
      </c>
      <c r="G71" s="51">
        <v>-627559.54</v>
      </c>
      <c r="H71" s="52">
        <v>-13971809.69</v>
      </c>
      <c r="I71" s="53">
        <f t="shared" si="1"/>
        <v>-14599369.23</v>
      </c>
      <c r="J71" s="51">
        <v>-473767.34</v>
      </c>
      <c r="K71" s="52">
        <v>-1581536.16</v>
      </c>
      <c r="L71" s="53">
        <f aca="true" t="shared" si="3" ref="L71:L99">J71+K71</f>
        <v>-2055303.5</v>
      </c>
      <c r="M71" s="47"/>
      <c r="N71" s="92"/>
      <c r="O71" s="92"/>
      <c r="P71" s="92"/>
      <c r="Q71" s="92"/>
      <c r="R71" s="92"/>
      <c r="S71" s="92"/>
    </row>
    <row r="72" spans="1:19" ht="12.75">
      <c r="A72" s="224" t="s">
        <v>255</v>
      </c>
      <c r="B72" s="225"/>
      <c r="C72" s="225"/>
      <c r="D72" s="225"/>
      <c r="E72" s="226"/>
      <c r="F72" s="8">
        <v>189</v>
      </c>
      <c r="G72" s="51">
        <v>-11381276.85</v>
      </c>
      <c r="H72" s="52">
        <v>-5079135.46</v>
      </c>
      <c r="I72" s="53">
        <f aca="true" t="shared" si="4" ref="I72:I99">G72+H72</f>
        <v>-16460412.309999999</v>
      </c>
      <c r="J72" s="51">
        <v>-20703875.199999996</v>
      </c>
      <c r="K72" s="52">
        <v>0</v>
      </c>
      <c r="L72" s="53">
        <f t="shared" si="3"/>
        <v>-20703875.199999996</v>
      </c>
      <c r="M72" s="47"/>
      <c r="N72" s="92"/>
      <c r="O72" s="92"/>
      <c r="P72" s="92"/>
      <c r="Q72" s="92"/>
      <c r="R72" s="92"/>
      <c r="S72" s="92"/>
    </row>
    <row r="73" spans="1:19" ht="12.75">
      <c r="A73" s="224" t="s">
        <v>254</v>
      </c>
      <c r="B73" s="225"/>
      <c r="C73" s="225"/>
      <c r="D73" s="225"/>
      <c r="E73" s="226"/>
      <c r="F73" s="8">
        <v>190</v>
      </c>
      <c r="G73" s="51">
        <v>-249742.38</v>
      </c>
      <c r="H73" s="52">
        <v>-11895094.04</v>
      </c>
      <c r="I73" s="53">
        <f t="shared" si="4"/>
        <v>-12144836.42</v>
      </c>
      <c r="J73" s="51">
        <v>-307005.15</v>
      </c>
      <c r="K73" s="52">
        <v>-10138926.410000002</v>
      </c>
      <c r="L73" s="53">
        <f t="shared" si="3"/>
        <v>-10445931.560000002</v>
      </c>
      <c r="M73" s="47"/>
      <c r="N73" s="92"/>
      <c r="O73" s="92"/>
      <c r="P73" s="92"/>
      <c r="Q73" s="92"/>
      <c r="R73" s="92"/>
      <c r="S73" s="92"/>
    </row>
    <row r="74" spans="1:19" ht="24.75" customHeight="1">
      <c r="A74" s="227" t="s">
        <v>113</v>
      </c>
      <c r="B74" s="225"/>
      <c r="C74" s="225"/>
      <c r="D74" s="225"/>
      <c r="E74" s="226"/>
      <c r="F74" s="8">
        <v>191</v>
      </c>
      <c r="G74" s="54">
        <f>SUM(G75:G76)</f>
        <v>-116175.29</v>
      </c>
      <c r="H74" s="55">
        <f>SUM(H75:H76)</f>
        <v>-43715205.08</v>
      </c>
      <c r="I74" s="53">
        <f t="shared" si="4"/>
        <v>-43831380.37</v>
      </c>
      <c r="J74" s="54">
        <f>SUM(J75:J76)</f>
        <v>-205590.92</v>
      </c>
      <c r="K74" s="55">
        <f>SUM(K75:K76)</f>
        <v>-25421769.43</v>
      </c>
      <c r="L74" s="53">
        <f t="shared" si="3"/>
        <v>-25627360.35</v>
      </c>
      <c r="M74" s="47"/>
      <c r="N74" s="92"/>
      <c r="O74" s="92"/>
      <c r="P74" s="92"/>
      <c r="Q74" s="92"/>
      <c r="R74" s="92"/>
      <c r="S74" s="92"/>
    </row>
    <row r="75" spans="1:19" ht="12.75">
      <c r="A75" s="224" t="s">
        <v>50</v>
      </c>
      <c r="B75" s="225"/>
      <c r="C75" s="225"/>
      <c r="D75" s="225"/>
      <c r="E75" s="226"/>
      <c r="F75" s="8">
        <v>192</v>
      </c>
      <c r="G75" s="51">
        <v>0</v>
      </c>
      <c r="H75" s="52">
        <v>-3269002.11</v>
      </c>
      <c r="I75" s="53">
        <f t="shared" si="4"/>
        <v>-3269002.11</v>
      </c>
      <c r="J75" s="51">
        <v>0</v>
      </c>
      <c r="K75" s="52">
        <v>-8489767.83</v>
      </c>
      <c r="L75" s="53">
        <f t="shared" si="3"/>
        <v>-8489767.83</v>
      </c>
      <c r="M75" s="47"/>
      <c r="N75" s="92"/>
      <c r="O75" s="92"/>
      <c r="P75" s="92"/>
      <c r="Q75" s="92"/>
      <c r="R75" s="92"/>
      <c r="S75" s="92"/>
    </row>
    <row r="76" spans="1:19" ht="12.75">
      <c r="A76" s="224" t="s">
        <v>51</v>
      </c>
      <c r="B76" s="225"/>
      <c r="C76" s="225"/>
      <c r="D76" s="225"/>
      <c r="E76" s="226"/>
      <c r="F76" s="8">
        <v>193</v>
      </c>
      <c r="G76" s="51">
        <v>-116175.29</v>
      </c>
      <c r="H76" s="52">
        <v>-40446202.97</v>
      </c>
      <c r="I76" s="53">
        <f t="shared" si="4"/>
        <v>-40562378.26</v>
      </c>
      <c r="J76" s="51">
        <v>-205590.92</v>
      </c>
      <c r="K76" s="52">
        <v>-16932001.6</v>
      </c>
      <c r="L76" s="53">
        <f t="shared" si="3"/>
        <v>-17137592.520000003</v>
      </c>
      <c r="M76" s="47"/>
      <c r="N76" s="92"/>
      <c r="O76" s="92"/>
      <c r="P76" s="92"/>
      <c r="Q76" s="92"/>
      <c r="R76" s="92"/>
      <c r="S76" s="92"/>
    </row>
    <row r="77" spans="1:19" ht="12.75">
      <c r="A77" s="227" t="s">
        <v>59</v>
      </c>
      <c r="B77" s="225"/>
      <c r="C77" s="225"/>
      <c r="D77" s="225"/>
      <c r="E77" s="226"/>
      <c r="F77" s="8">
        <v>194</v>
      </c>
      <c r="G77" s="51">
        <v>0</v>
      </c>
      <c r="H77" s="52">
        <v>-55267967.4</v>
      </c>
      <c r="I77" s="53">
        <f t="shared" si="4"/>
        <v>-55267967.4</v>
      </c>
      <c r="J77" s="51">
        <v>-877.21</v>
      </c>
      <c r="K77" s="52">
        <v>-21609828.459999997</v>
      </c>
      <c r="L77" s="53">
        <f t="shared" si="3"/>
        <v>-21610705.669999998</v>
      </c>
      <c r="M77" s="47"/>
      <c r="N77" s="92"/>
      <c r="O77" s="92"/>
      <c r="P77" s="92"/>
      <c r="Q77" s="92"/>
      <c r="R77" s="92"/>
      <c r="S77" s="92"/>
    </row>
    <row r="78" spans="1:19" ht="48" customHeight="1">
      <c r="A78" s="227" t="s">
        <v>362</v>
      </c>
      <c r="B78" s="225"/>
      <c r="C78" s="225"/>
      <c r="D78" s="225"/>
      <c r="E78" s="226"/>
      <c r="F78" s="8">
        <v>195</v>
      </c>
      <c r="G78" s="54">
        <f>G7+G16+G30+G31+G32+G33+G42+G50+G54+G57+G66+G74+G77</f>
        <v>3784558.0100000827</v>
      </c>
      <c r="H78" s="55">
        <f>H7+H16+H30+H31+H32+H33+H42+H50+H54+H57+H66+H74+H77</f>
        <v>-71602486.6099996</v>
      </c>
      <c r="I78" s="53">
        <f t="shared" si="4"/>
        <v>-67817928.59999952</v>
      </c>
      <c r="J78" s="54">
        <f>J7+J16+J30+J31+J32+J33+J42+J50+J54+J57+J66+J74+J77</f>
        <v>2008729.089999917</v>
      </c>
      <c r="K78" s="55">
        <f>K7+K16+K30+K31+K32+K33+K42+K50+K54+K57+K66+K74+K77</f>
        <v>55288291.66964768</v>
      </c>
      <c r="L78" s="53">
        <f t="shared" si="3"/>
        <v>57297020.75964759</v>
      </c>
      <c r="M78" s="47"/>
      <c r="N78" s="92"/>
      <c r="O78" s="92"/>
      <c r="P78" s="92"/>
      <c r="Q78" s="92"/>
      <c r="R78" s="92"/>
      <c r="S78" s="92"/>
    </row>
    <row r="79" spans="1:19" ht="12.75">
      <c r="A79" s="227" t="s">
        <v>114</v>
      </c>
      <c r="B79" s="225"/>
      <c r="C79" s="225"/>
      <c r="D79" s="225"/>
      <c r="E79" s="226"/>
      <c r="F79" s="8">
        <v>196</v>
      </c>
      <c r="G79" s="54">
        <f>SUM(G80:G81)</f>
        <v>-33629.64</v>
      </c>
      <c r="H79" s="55">
        <f>SUM(H80:H81)</f>
        <v>-2453249.09</v>
      </c>
      <c r="I79" s="53">
        <f t="shared" si="4"/>
        <v>-2486878.73</v>
      </c>
      <c r="J79" s="54">
        <f>SUM(J80:J81)</f>
        <v>-261820.58</v>
      </c>
      <c r="K79" s="55">
        <f>SUM(K80:K81)</f>
        <v>-16896292.58599995</v>
      </c>
      <c r="L79" s="53">
        <f t="shared" si="3"/>
        <v>-17158113.16599995</v>
      </c>
      <c r="M79" s="47"/>
      <c r="N79" s="92"/>
      <c r="O79" s="92"/>
      <c r="P79" s="92"/>
      <c r="Q79" s="92"/>
      <c r="R79" s="92"/>
      <c r="S79" s="92"/>
    </row>
    <row r="80" spans="1:19" ht="12.75">
      <c r="A80" s="224" t="s">
        <v>52</v>
      </c>
      <c r="B80" s="225"/>
      <c r="C80" s="225"/>
      <c r="D80" s="225"/>
      <c r="E80" s="226"/>
      <c r="F80" s="8">
        <v>197</v>
      </c>
      <c r="G80" s="51">
        <v>-33629.64</v>
      </c>
      <c r="H80" s="52">
        <v>-2453249.09</v>
      </c>
      <c r="I80" s="53">
        <f t="shared" si="4"/>
        <v>-2486878.73</v>
      </c>
      <c r="J80" s="51">
        <v>-261820.58</v>
      </c>
      <c r="K80" s="52">
        <v>-7632813.096000001</v>
      </c>
      <c r="L80" s="53">
        <f t="shared" si="3"/>
        <v>-7894633.676000001</v>
      </c>
      <c r="M80" s="47"/>
      <c r="N80" s="92"/>
      <c r="O80" s="92"/>
      <c r="P80" s="92"/>
      <c r="Q80" s="92"/>
      <c r="R80" s="92"/>
      <c r="S80" s="92"/>
    </row>
    <row r="81" spans="1:19" ht="12.75">
      <c r="A81" s="224" t="s">
        <v>53</v>
      </c>
      <c r="B81" s="225"/>
      <c r="C81" s="225"/>
      <c r="D81" s="225"/>
      <c r="E81" s="226"/>
      <c r="F81" s="8">
        <v>198</v>
      </c>
      <c r="G81" s="51">
        <v>0</v>
      </c>
      <c r="H81" s="52">
        <v>0</v>
      </c>
      <c r="I81" s="53">
        <f t="shared" si="4"/>
        <v>0</v>
      </c>
      <c r="J81" s="51">
        <v>0</v>
      </c>
      <c r="K81" s="52">
        <v>-9263479.489999948</v>
      </c>
      <c r="L81" s="53">
        <f t="shared" si="3"/>
        <v>-9263479.489999948</v>
      </c>
      <c r="M81" s="47"/>
      <c r="N81" s="92"/>
      <c r="O81" s="92"/>
      <c r="P81" s="92"/>
      <c r="Q81" s="92"/>
      <c r="R81" s="92"/>
      <c r="S81" s="92"/>
    </row>
    <row r="82" spans="1:19" ht="21" customHeight="1">
      <c r="A82" s="227" t="s">
        <v>208</v>
      </c>
      <c r="B82" s="225"/>
      <c r="C82" s="225"/>
      <c r="D82" s="225"/>
      <c r="E82" s="226"/>
      <c r="F82" s="8">
        <v>199</v>
      </c>
      <c r="G82" s="54">
        <f>G78+G79</f>
        <v>3750928.3700000825</v>
      </c>
      <c r="H82" s="55">
        <f>H78+H79</f>
        <v>-74055735.6999996</v>
      </c>
      <c r="I82" s="53">
        <f t="shared" si="4"/>
        <v>-70304807.32999952</v>
      </c>
      <c r="J82" s="54">
        <f>J78+J79</f>
        <v>1746908.509999917</v>
      </c>
      <c r="K82" s="55">
        <f>K78+K79</f>
        <v>38391999.08364773</v>
      </c>
      <c r="L82" s="53">
        <f t="shared" si="3"/>
        <v>40138907.593647644</v>
      </c>
      <c r="M82" s="47"/>
      <c r="N82" s="92"/>
      <c r="O82" s="92"/>
      <c r="P82" s="92"/>
      <c r="Q82" s="92"/>
      <c r="R82" s="92"/>
      <c r="S82" s="92"/>
    </row>
    <row r="83" spans="1:19" ht="12.75">
      <c r="A83" s="227" t="s">
        <v>256</v>
      </c>
      <c r="B83" s="228"/>
      <c r="C83" s="228"/>
      <c r="D83" s="228"/>
      <c r="E83" s="236"/>
      <c r="F83" s="8">
        <v>200</v>
      </c>
      <c r="G83" s="54">
        <v>3378096.1899999757</v>
      </c>
      <c r="H83" s="55">
        <v>-74657022.48470083</v>
      </c>
      <c r="I83" s="53">
        <f t="shared" si="4"/>
        <v>-71278926.29470085</v>
      </c>
      <c r="J83" s="54">
        <v>1604749.449999932</v>
      </c>
      <c r="K83" s="55">
        <v>38095527.34683374</v>
      </c>
      <c r="L83" s="53">
        <f t="shared" si="3"/>
        <v>39700276.79683367</v>
      </c>
      <c r="N83" s="92"/>
      <c r="O83" s="92"/>
      <c r="P83" s="92"/>
      <c r="Q83" s="92"/>
      <c r="R83" s="92"/>
      <c r="S83" s="92"/>
    </row>
    <row r="84" spans="1:19" ht="12.75">
      <c r="A84" s="227" t="s">
        <v>257</v>
      </c>
      <c r="B84" s="228"/>
      <c r="C84" s="228"/>
      <c r="D84" s="228"/>
      <c r="E84" s="236"/>
      <c r="F84" s="8">
        <v>201</v>
      </c>
      <c r="G84" s="51">
        <v>372832.18</v>
      </c>
      <c r="H84" s="52">
        <v>601286.6847009999</v>
      </c>
      <c r="I84" s="53">
        <f t="shared" si="4"/>
        <v>974118.8647009998</v>
      </c>
      <c r="J84" s="51">
        <v>142159.05</v>
      </c>
      <c r="K84" s="52">
        <v>296471.2648139</v>
      </c>
      <c r="L84" s="53">
        <f t="shared" si="3"/>
        <v>438630.3148139</v>
      </c>
      <c r="N84" s="92"/>
      <c r="O84" s="92"/>
      <c r="P84" s="92"/>
      <c r="Q84" s="92"/>
      <c r="R84" s="92"/>
      <c r="S84" s="92"/>
    </row>
    <row r="85" spans="1:19" ht="12.75">
      <c r="A85" s="227" t="s">
        <v>262</v>
      </c>
      <c r="B85" s="228"/>
      <c r="C85" s="228"/>
      <c r="D85" s="228"/>
      <c r="E85" s="228"/>
      <c r="F85" s="8">
        <v>202</v>
      </c>
      <c r="G85" s="54">
        <f>G7+G16+G30+G31+G32+G81</f>
        <v>274655637.1100001</v>
      </c>
      <c r="H85" s="55">
        <f>H7+H16+H30+H31+H32+H81</f>
        <v>1320802756.9500003</v>
      </c>
      <c r="I85" s="53">
        <f t="shared" si="4"/>
        <v>1595458394.0600004</v>
      </c>
      <c r="J85" s="54">
        <f>J7+J16+J30+J31+J32+J81</f>
        <v>412926688.6499999</v>
      </c>
      <c r="K85" s="55">
        <f>K7+K16+K30+K31+K32+K81</f>
        <v>1244894887.0549998</v>
      </c>
      <c r="L85" s="53">
        <f t="shared" si="3"/>
        <v>1657821575.7049997</v>
      </c>
      <c r="N85" s="92"/>
      <c r="O85" s="92"/>
      <c r="P85" s="92"/>
      <c r="Q85" s="92"/>
      <c r="R85" s="92"/>
      <c r="S85" s="92"/>
    </row>
    <row r="86" spans="1:19" ht="12.75">
      <c r="A86" s="227" t="s">
        <v>263</v>
      </c>
      <c r="B86" s="228"/>
      <c r="C86" s="228"/>
      <c r="D86" s="228"/>
      <c r="E86" s="228"/>
      <c r="F86" s="8">
        <v>203</v>
      </c>
      <c r="G86" s="54">
        <f>G33+G42+G50+G54+G57+G66+G74+G77+G80</f>
        <v>-270904708.74</v>
      </c>
      <c r="H86" s="55">
        <f>H33+H42+H50+H54+H57+H66+H74+H77+H80</f>
        <v>-1394858492.6499999</v>
      </c>
      <c r="I86" s="53">
        <f t="shared" si="4"/>
        <v>-1665763201.3899999</v>
      </c>
      <c r="J86" s="54">
        <f>J33+J42+J50+J54+J57+J66+J74+J77+J80</f>
        <v>-411179780.1399999</v>
      </c>
      <c r="K86" s="55">
        <f>K33+K42+K50+K54+K57+K66+K74+K77+K80</f>
        <v>-1206502887.971352</v>
      </c>
      <c r="L86" s="53">
        <f t="shared" si="3"/>
        <v>-1617682668.111352</v>
      </c>
      <c r="N86" s="92"/>
      <c r="O86" s="92"/>
      <c r="P86" s="92"/>
      <c r="Q86" s="92"/>
      <c r="R86" s="92"/>
      <c r="S86" s="92"/>
    </row>
    <row r="87" spans="1:19" ht="12.75">
      <c r="A87" s="227" t="s">
        <v>399</v>
      </c>
      <c r="B87" s="225"/>
      <c r="C87" s="225"/>
      <c r="D87" s="225"/>
      <c r="E87" s="225"/>
      <c r="F87" s="8">
        <v>204</v>
      </c>
      <c r="G87" s="51">
        <f>SUM(G88:G94)-G95</f>
        <v>6673255.24</v>
      </c>
      <c r="H87" s="52">
        <f>SUM(H88:H94)-H95</f>
        <v>63783666.09794</v>
      </c>
      <c r="I87" s="53">
        <f t="shared" si="4"/>
        <v>70456921.33793999</v>
      </c>
      <c r="J87" s="51">
        <f>SUM(J88:J94)-J95</f>
        <v>-11168023.81</v>
      </c>
      <c r="K87" s="52">
        <f>SUM(K88:K94)-K95</f>
        <v>-22970913.52</v>
      </c>
      <c r="L87" s="53">
        <f t="shared" si="3"/>
        <v>-34138937.33</v>
      </c>
      <c r="M87" s="68"/>
      <c r="N87" s="92"/>
      <c r="O87" s="92"/>
      <c r="P87" s="92"/>
      <c r="Q87" s="92"/>
      <c r="R87" s="92"/>
      <c r="S87" s="92"/>
    </row>
    <row r="88" spans="1:19" ht="19.5" customHeight="1">
      <c r="A88" s="224" t="s">
        <v>264</v>
      </c>
      <c r="B88" s="225"/>
      <c r="C88" s="225"/>
      <c r="D88" s="225"/>
      <c r="E88" s="225"/>
      <c r="F88" s="8">
        <v>205</v>
      </c>
      <c r="G88" s="54"/>
      <c r="H88" s="55">
        <v>-6945183.18</v>
      </c>
      <c r="I88" s="53">
        <f t="shared" si="4"/>
        <v>-6945183.18</v>
      </c>
      <c r="J88" s="54"/>
      <c r="K88" s="55">
        <v>-1167713.5</v>
      </c>
      <c r="L88" s="53">
        <f t="shared" si="3"/>
        <v>-1167713.5</v>
      </c>
      <c r="N88" s="92"/>
      <c r="O88" s="92"/>
      <c r="P88" s="92"/>
      <c r="Q88" s="92"/>
      <c r="R88" s="92"/>
      <c r="S88" s="92"/>
    </row>
    <row r="89" spans="1:19" ht="23.25" customHeight="1">
      <c r="A89" s="224" t="s">
        <v>265</v>
      </c>
      <c r="B89" s="225"/>
      <c r="C89" s="225"/>
      <c r="D89" s="225"/>
      <c r="E89" s="225"/>
      <c r="F89" s="8">
        <v>206</v>
      </c>
      <c r="G89" s="54">
        <v>6673255.24</v>
      </c>
      <c r="H89" s="55">
        <v>70457496.73794</v>
      </c>
      <c r="I89" s="53">
        <f t="shared" si="4"/>
        <v>77130751.97794</v>
      </c>
      <c r="J89" s="54">
        <v>-11168023.81</v>
      </c>
      <c r="K89" s="55">
        <v>-21803200.02</v>
      </c>
      <c r="L89" s="53">
        <f t="shared" si="3"/>
        <v>-32971223.83</v>
      </c>
      <c r="N89" s="92"/>
      <c r="O89" s="92"/>
      <c r="P89" s="92"/>
      <c r="Q89" s="92"/>
      <c r="R89" s="92"/>
      <c r="S89" s="92"/>
    </row>
    <row r="90" spans="1:19" ht="21.75" customHeight="1">
      <c r="A90" s="224" t="s">
        <v>266</v>
      </c>
      <c r="B90" s="225"/>
      <c r="C90" s="225"/>
      <c r="D90" s="225"/>
      <c r="E90" s="225"/>
      <c r="F90" s="8">
        <v>207</v>
      </c>
      <c r="G90" s="51"/>
      <c r="H90" s="52">
        <v>271352.54000000004</v>
      </c>
      <c r="I90" s="53">
        <f t="shared" si="4"/>
        <v>271352.54000000004</v>
      </c>
      <c r="J90" s="51"/>
      <c r="K90" s="52">
        <v>0</v>
      </c>
      <c r="L90" s="53">
        <f t="shared" si="3"/>
        <v>0</v>
      </c>
      <c r="N90" s="92"/>
      <c r="O90" s="92"/>
      <c r="P90" s="92"/>
      <c r="Q90" s="92"/>
      <c r="R90" s="92"/>
      <c r="S90" s="92"/>
    </row>
    <row r="91" spans="1:19" ht="21" customHeight="1">
      <c r="A91" s="224" t="s">
        <v>267</v>
      </c>
      <c r="B91" s="225"/>
      <c r="C91" s="225"/>
      <c r="D91" s="225"/>
      <c r="E91" s="225"/>
      <c r="F91" s="8">
        <v>208</v>
      </c>
      <c r="G91" s="54"/>
      <c r="H91" s="55"/>
      <c r="I91" s="53">
        <f t="shared" si="4"/>
        <v>0</v>
      </c>
      <c r="J91" s="54"/>
      <c r="K91" s="55"/>
      <c r="L91" s="53">
        <f t="shared" si="3"/>
        <v>0</v>
      </c>
      <c r="N91" s="92"/>
      <c r="O91" s="92"/>
      <c r="P91" s="92"/>
      <c r="Q91" s="92"/>
      <c r="R91" s="92"/>
      <c r="S91" s="92"/>
    </row>
    <row r="92" spans="1:19" ht="12.75">
      <c r="A92" s="224" t="s">
        <v>268</v>
      </c>
      <c r="B92" s="225"/>
      <c r="C92" s="225"/>
      <c r="D92" s="225"/>
      <c r="E92" s="225"/>
      <c r="F92" s="8">
        <v>209</v>
      </c>
      <c r="G92" s="54"/>
      <c r="H92" s="55"/>
      <c r="I92" s="53">
        <f t="shared" si="4"/>
        <v>0</v>
      </c>
      <c r="J92" s="54"/>
      <c r="K92" s="55"/>
      <c r="L92" s="53">
        <f t="shared" si="3"/>
        <v>0</v>
      </c>
      <c r="N92" s="92"/>
      <c r="O92" s="92"/>
      <c r="P92" s="92"/>
      <c r="Q92" s="92"/>
      <c r="R92" s="92"/>
      <c r="S92" s="92"/>
    </row>
    <row r="93" spans="1:19" ht="22.5" customHeight="1">
      <c r="A93" s="224" t="s">
        <v>269</v>
      </c>
      <c r="B93" s="225"/>
      <c r="C93" s="225"/>
      <c r="D93" s="225"/>
      <c r="E93" s="225"/>
      <c r="F93" s="8">
        <v>210</v>
      </c>
      <c r="G93" s="51"/>
      <c r="H93" s="52"/>
      <c r="I93" s="53">
        <f t="shared" si="4"/>
        <v>0</v>
      </c>
      <c r="J93" s="51"/>
      <c r="K93" s="52"/>
      <c r="L93" s="53">
        <f t="shared" si="3"/>
        <v>0</v>
      </c>
      <c r="N93" s="92"/>
      <c r="O93" s="92"/>
      <c r="P93" s="92"/>
      <c r="Q93" s="92"/>
      <c r="R93" s="92"/>
      <c r="S93" s="92"/>
    </row>
    <row r="94" spans="1:19" ht="12.75">
      <c r="A94" s="224" t="s">
        <v>270</v>
      </c>
      <c r="B94" s="225"/>
      <c r="C94" s="225"/>
      <c r="D94" s="225"/>
      <c r="E94" s="225"/>
      <c r="F94" s="8">
        <v>211</v>
      </c>
      <c r="G94" s="54"/>
      <c r="H94" s="55"/>
      <c r="I94" s="53">
        <f t="shared" si="4"/>
        <v>0</v>
      </c>
      <c r="J94" s="54"/>
      <c r="K94" s="55"/>
      <c r="L94" s="53">
        <f t="shared" si="3"/>
        <v>0</v>
      </c>
      <c r="N94" s="92"/>
      <c r="O94" s="92"/>
      <c r="P94" s="92"/>
      <c r="Q94" s="92"/>
      <c r="R94" s="92"/>
      <c r="S94" s="92"/>
    </row>
    <row r="95" spans="1:19" ht="12.75">
      <c r="A95" s="224" t="s">
        <v>271</v>
      </c>
      <c r="B95" s="225"/>
      <c r="C95" s="225"/>
      <c r="D95" s="225"/>
      <c r="E95" s="225"/>
      <c r="F95" s="8">
        <v>212</v>
      </c>
      <c r="G95" s="54"/>
      <c r="H95" s="55"/>
      <c r="I95" s="53">
        <f t="shared" si="4"/>
        <v>0</v>
      </c>
      <c r="J95" s="54"/>
      <c r="K95" s="55"/>
      <c r="L95" s="53">
        <f t="shared" si="3"/>
        <v>0</v>
      </c>
      <c r="N95" s="92"/>
      <c r="O95" s="92"/>
      <c r="P95" s="92"/>
      <c r="Q95" s="92"/>
      <c r="R95" s="92"/>
      <c r="S95" s="92"/>
    </row>
    <row r="96" spans="1:19" ht="12.75">
      <c r="A96" s="227" t="s">
        <v>207</v>
      </c>
      <c r="B96" s="225"/>
      <c r="C96" s="225"/>
      <c r="D96" s="225"/>
      <c r="E96" s="225"/>
      <c r="F96" s="8">
        <v>213</v>
      </c>
      <c r="G96" s="51">
        <f>G97+G98</f>
        <v>10424183.610000037</v>
      </c>
      <c r="H96" s="52">
        <f>H97+H98</f>
        <v>-10272069.70205973</v>
      </c>
      <c r="I96" s="53">
        <f t="shared" si="4"/>
        <v>152113.90794030577</v>
      </c>
      <c r="J96" s="51">
        <f>J97+J98</f>
        <v>-9421115.300000083</v>
      </c>
      <c r="K96" s="52">
        <f>K97+K98</f>
        <v>15421085.670433754</v>
      </c>
      <c r="L96" s="53">
        <f t="shared" si="3"/>
        <v>5999970.370433671</v>
      </c>
      <c r="M96" s="68"/>
      <c r="N96" s="92"/>
      <c r="O96" s="92"/>
      <c r="P96" s="92"/>
      <c r="Q96" s="92"/>
      <c r="R96" s="92"/>
      <c r="S96" s="92"/>
    </row>
    <row r="97" spans="1:19" ht="12.75">
      <c r="A97" s="227" t="s">
        <v>256</v>
      </c>
      <c r="B97" s="228"/>
      <c r="C97" s="228"/>
      <c r="D97" s="228"/>
      <c r="E97" s="236"/>
      <c r="F97" s="8">
        <v>214</v>
      </c>
      <c r="G97" s="54">
        <v>10051351.430000037</v>
      </c>
      <c r="H97" s="55">
        <v>-10952440.523757465</v>
      </c>
      <c r="I97" s="53">
        <f t="shared" si="4"/>
        <v>-901089.0937574282</v>
      </c>
      <c r="J97" s="54">
        <v>-9563274.350000083</v>
      </c>
      <c r="K97" s="55">
        <v>15538121.836833755</v>
      </c>
      <c r="L97" s="53">
        <f t="shared" si="3"/>
        <v>5974847.486833671</v>
      </c>
      <c r="N97" s="92"/>
      <c r="O97" s="92"/>
      <c r="P97" s="92"/>
      <c r="Q97" s="92"/>
      <c r="R97" s="92"/>
      <c r="S97" s="92"/>
    </row>
    <row r="98" spans="1:19" ht="12.75">
      <c r="A98" s="227" t="s">
        <v>257</v>
      </c>
      <c r="B98" s="228"/>
      <c r="C98" s="228"/>
      <c r="D98" s="228"/>
      <c r="E98" s="236"/>
      <c r="F98" s="8">
        <v>215</v>
      </c>
      <c r="G98" s="54">
        <v>372832.18</v>
      </c>
      <c r="H98" s="55">
        <v>680370.8216977338</v>
      </c>
      <c r="I98" s="53">
        <f t="shared" si="4"/>
        <v>1053203.0016977338</v>
      </c>
      <c r="J98" s="54">
        <v>142159.05</v>
      </c>
      <c r="K98" s="55">
        <v>-117036.16640000002</v>
      </c>
      <c r="L98" s="53">
        <f t="shared" si="3"/>
        <v>25122.883599999972</v>
      </c>
      <c r="N98" s="92"/>
      <c r="O98" s="92"/>
      <c r="P98" s="92"/>
      <c r="Q98" s="92"/>
      <c r="R98" s="92"/>
      <c r="S98" s="92"/>
    </row>
    <row r="99" spans="1:19" ht="12.75">
      <c r="A99" s="229" t="s">
        <v>296</v>
      </c>
      <c r="B99" s="231"/>
      <c r="C99" s="231"/>
      <c r="D99" s="231"/>
      <c r="E99" s="231"/>
      <c r="F99" s="9">
        <v>216</v>
      </c>
      <c r="G99" s="56">
        <v>0</v>
      </c>
      <c r="H99" s="57">
        <v>0</v>
      </c>
      <c r="I99" s="82">
        <f t="shared" si="4"/>
        <v>0</v>
      </c>
      <c r="J99" s="56">
        <v>0</v>
      </c>
      <c r="K99" s="57">
        <v>0</v>
      </c>
      <c r="L99" s="82">
        <f t="shared" si="3"/>
        <v>0</v>
      </c>
      <c r="N99" s="92"/>
      <c r="O99" s="92"/>
      <c r="P99" s="92"/>
      <c r="Q99" s="92"/>
      <c r="R99" s="92"/>
      <c r="S99" s="92"/>
    </row>
    <row r="100" spans="1:17" ht="12.75">
      <c r="A100" s="244" t="s">
        <v>374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N100" s="92"/>
      <c r="O100" s="92"/>
      <c r="P100" s="92"/>
      <c r="Q100" s="92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6" max="255" man="1"/>
  </rowBreaks>
  <ignoredErrors>
    <ignoredError sqref="I99:L99 G85:H87 G96:H96 I98 L98 J96:K96" unlockedFormula="1"/>
    <ignoredError sqref="J74:K74 J18:K18 J24:L24 J34:K34 G7:H7 G18:H18 G24:H24 G74:H74" formulaRange="1"/>
    <ignoredError sqref="I7 I34 I38 I43 I46:I80 I82:L82 I83:I84 L83:L84" formula="1"/>
    <ignoredError sqref="I18 I24 I85:L87 I90:L95 I88:I89 L88:L89 I97 L97 I96 L96" formula="1" formulaRange="1"/>
    <ignoredError sqref="I85:L87 I90:L95 I88:I89 L88:L89 I97 L97 I96 L9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M44" sqref="M44"/>
    </sheetView>
  </sheetViews>
  <sheetFormatPr defaultColWidth="9.140625" defaultRowHeight="12.75"/>
  <cols>
    <col min="1" max="5" width="9.140625" style="35" customWidth="1"/>
    <col min="6" max="6" width="27.140625" style="35" customWidth="1"/>
    <col min="7" max="7" width="9.140625" style="35" hidden="1" customWidth="1"/>
    <col min="8" max="8" width="9.28125" style="35" hidden="1" customWidth="1"/>
    <col min="9" max="16384" width="9.140625" style="35" customWidth="1"/>
  </cols>
  <sheetData>
    <row r="1" spans="1:10" ht="12.75">
      <c r="A1" s="255" t="s">
        <v>210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12.75">
      <c r="A2" s="258" t="s">
        <v>430</v>
      </c>
      <c r="B2" s="259"/>
      <c r="C2" s="259"/>
      <c r="D2" s="259"/>
      <c r="E2" s="259"/>
      <c r="F2" s="259"/>
      <c r="G2" s="259"/>
      <c r="H2" s="259"/>
      <c r="I2" s="259"/>
      <c r="J2" s="257"/>
    </row>
    <row r="3" spans="1:11" ht="12.75">
      <c r="A3" s="74"/>
      <c r="B3" s="89"/>
      <c r="C3" s="89"/>
      <c r="D3" s="270"/>
      <c r="E3" s="270"/>
      <c r="F3" s="89"/>
      <c r="G3" s="89"/>
      <c r="H3" s="89"/>
      <c r="I3" s="89"/>
      <c r="J3" s="90"/>
      <c r="K3" s="91" t="s">
        <v>58</v>
      </c>
    </row>
    <row r="4" spans="1:11" ht="33.75">
      <c r="A4" s="260" t="s">
        <v>6</v>
      </c>
      <c r="B4" s="260"/>
      <c r="C4" s="260"/>
      <c r="D4" s="260"/>
      <c r="E4" s="260"/>
      <c r="F4" s="260"/>
      <c r="G4" s="260"/>
      <c r="H4" s="260"/>
      <c r="I4" s="41" t="s">
        <v>62</v>
      </c>
      <c r="J4" s="42" t="s">
        <v>370</v>
      </c>
      <c r="K4" s="42" t="s">
        <v>371</v>
      </c>
    </row>
    <row r="5" spans="1:11" ht="12.75" customHeight="1">
      <c r="A5" s="261">
        <v>1</v>
      </c>
      <c r="B5" s="261"/>
      <c r="C5" s="261"/>
      <c r="D5" s="261"/>
      <c r="E5" s="261"/>
      <c r="F5" s="261"/>
      <c r="G5" s="261"/>
      <c r="H5" s="261"/>
      <c r="I5" s="43">
        <v>2</v>
      </c>
      <c r="J5" s="44" t="s">
        <v>60</v>
      </c>
      <c r="K5" s="44" t="s">
        <v>61</v>
      </c>
    </row>
    <row r="6" spans="1:13" ht="12.75">
      <c r="A6" s="264" t="s">
        <v>211</v>
      </c>
      <c r="B6" s="265"/>
      <c r="C6" s="265"/>
      <c r="D6" s="265"/>
      <c r="E6" s="265"/>
      <c r="F6" s="265"/>
      <c r="G6" s="265"/>
      <c r="H6" s="265"/>
      <c r="I6" s="83">
        <v>1</v>
      </c>
      <c r="J6" s="40">
        <f>J7+J18+J36</f>
        <v>-479974202.9754033</v>
      </c>
      <c r="K6" s="40">
        <f>K7+K18+K36</f>
        <v>-152777439.9945455</v>
      </c>
      <c r="L6" s="88"/>
      <c r="M6" s="88"/>
    </row>
    <row r="7" spans="1:13" ht="12.75">
      <c r="A7" s="266" t="s">
        <v>212</v>
      </c>
      <c r="B7" s="263"/>
      <c r="C7" s="263"/>
      <c r="D7" s="263"/>
      <c r="E7" s="263"/>
      <c r="F7" s="263"/>
      <c r="G7" s="263"/>
      <c r="H7" s="263"/>
      <c r="I7" s="84">
        <v>2</v>
      </c>
      <c r="J7" s="36">
        <f>J8+J9</f>
        <v>-94529395.76540212</v>
      </c>
      <c r="K7" s="36">
        <f>K8+K9</f>
        <v>-69791497.13255139</v>
      </c>
      <c r="L7" s="88"/>
      <c r="M7" s="88"/>
    </row>
    <row r="8" spans="1:13" ht="12.75">
      <c r="A8" s="262" t="s">
        <v>85</v>
      </c>
      <c r="B8" s="263"/>
      <c r="C8" s="263"/>
      <c r="D8" s="263"/>
      <c r="E8" s="263"/>
      <c r="F8" s="263"/>
      <c r="G8" s="263"/>
      <c r="H8" s="263"/>
      <c r="I8" s="84">
        <v>3</v>
      </c>
      <c r="J8" s="15">
        <v>-67817928.69999959</v>
      </c>
      <c r="K8" s="15">
        <v>57297020.759647086</v>
      </c>
      <c r="L8" s="88"/>
      <c r="M8" s="88"/>
    </row>
    <row r="9" spans="1:13" ht="12.75">
      <c r="A9" s="262" t="s">
        <v>86</v>
      </c>
      <c r="B9" s="263"/>
      <c r="C9" s="263"/>
      <c r="D9" s="263"/>
      <c r="E9" s="263"/>
      <c r="F9" s="263"/>
      <c r="G9" s="263"/>
      <c r="H9" s="263"/>
      <c r="I9" s="84">
        <v>4</v>
      </c>
      <c r="J9" s="36">
        <f>SUM(J10:J17)</f>
        <v>-26711467.065402538</v>
      </c>
      <c r="K9" s="36">
        <f>SUM(K10:K17)</f>
        <v>-127088517.89219847</v>
      </c>
      <c r="L9" s="88"/>
      <c r="M9" s="88"/>
    </row>
    <row r="10" spans="1:13" ht="12.75">
      <c r="A10" s="262" t="s">
        <v>115</v>
      </c>
      <c r="B10" s="263"/>
      <c r="C10" s="263"/>
      <c r="D10" s="263"/>
      <c r="E10" s="263"/>
      <c r="F10" s="263"/>
      <c r="G10" s="263"/>
      <c r="H10" s="263"/>
      <c r="I10" s="84">
        <v>5</v>
      </c>
      <c r="J10" s="15">
        <v>28344485.524597503</v>
      </c>
      <c r="K10" s="15">
        <v>23794427.2794654</v>
      </c>
      <c r="L10" s="88"/>
      <c r="M10" s="88"/>
    </row>
    <row r="11" spans="1:13" ht="12.75">
      <c r="A11" s="262" t="s">
        <v>116</v>
      </c>
      <c r="B11" s="263"/>
      <c r="C11" s="263"/>
      <c r="D11" s="263"/>
      <c r="E11" s="263"/>
      <c r="F11" s="263"/>
      <c r="G11" s="263"/>
      <c r="H11" s="263"/>
      <c r="I11" s="84">
        <v>6</v>
      </c>
      <c r="J11" s="15">
        <v>3905838</v>
      </c>
      <c r="K11" s="15">
        <v>3878294.7648398</v>
      </c>
      <c r="L11" s="88"/>
      <c r="M11" s="88"/>
    </row>
    <row r="12" spans="1:13" ht="12.75">
      <c r="A12" s="262" t="s">
        <v>117</v>
      </c>
      <c r="B12" s="263"/>
      <c r="C12" s="263"/>
      <c r="D12" s="263"/>
      <c r="E12" s="263"/>
      <c r="F12" s="263"/>
      <c r="G12" s="263"/>
      <c r="H12" s="263"/>
      <c r="I12" s="84">
        <v>7</v>
      </c>
      <c r="J12" s="15">
        <v>64552425</v>
      </c>
      <c r="K12" s="15">
        <v>40089133.25000001</v>
      </c>
      <c r="L12" s="88"/>
      <c r="M12" s="88"/>
    </row>
    <row r="13" spans="1:13" ht="12.75">
      <c r="A13" s="262" t="s">
        <v>118</v>
      </c>
      <c r="B13" s="263"/>
      <c r="C13" s="263"/>
      <c r="D13" s="263"/>
      <c r="E13" s="263"/>
      <c r="F13" s="263"/>
      <c r="G13" s="263"/>
      <c r="H13" s="263"/>
      <c r="I13" s="84">
        <v>8</v>
      </c>
      <c r="J13" s="15">
        <v>1284320</v>
      </c>
      <c r="K13" s="15">
        <v>79220</v>
      </c>
      <c r="L13" s="88"/>
      <c r="M13" s="88"/>
    </row>
    <row r="14" spans="1:13" ht="12.75">
      <c r="A14" s="262" t="s">
        <v>119</v>
      </c>
      <c r="B14" s="263"/>
      <c r="C14" s="263"/>
      <c r="D14" s="263"/>
      <c r="E14" s="263"/>
      <c r="F14" s="263"/>
      <c r="G14" s="263"/>
      <c r="H14" s="263"/>
      <c r="I14" s="84">
        <v>9</v>
      </c>
      <c r="J14" s="15">
        <v>-103527041</v>
      </c>
      <c r="K14" s="15">
        <v>-138331315.13000003</v>
      </c>
      <c r="L14" s="88"/>
      <c r="M14" s="88"/>
    </row>
    <row r="15" spans="1:13" ht="12.75">
      <c r="A15" s="262" t="s">
        <v>120</v>
      </c>
      <c r="B15" s="263"/>
      <c r="C15" s="263"/>
      <c r="D15" s="263"/>
      <c r="E15" s="263"/>
      <c r="F15" s="263"/>
      <c r="G15" s="263"/>
      <c r="H15" s="263"/>
      <c r="I15" s="84">
        <v>10</v>
      </c>
      <c r="J15" s="15">
        <v>-51966483.59000003</v>
      </c>
      <c r="K15" s="15">
        <v>-6095623</v>
      </c>
      <c r="L15" s="88"/>
      <c r="M15" s="88"/>
    </row>
    <row r="16" spans="1:13" ht="21" customHeight="1">
      <c r="A16" s="262" t="s">
        <v>121</v>
      </c>
      <c r="B16" s="263"/>
      <c r="C16" s="263"/>
      <c r="D16" s="263"/>
      <c r="E16" s="263"/>
      <c r="F16" s="263"/>
      <c r="G16" s="263"/>
      <c r="H16" s="263"/>
      <c r="I16" s="84">
        <v>11</v>
      </c>
      <c r="J16" s="15">
        <v>-2838557</v>
      </c>
      <c r="K16" s="15">
        <v>290775.43137859995</v>
      </c>
      <c r="L16" s="88"/>
      <c r="M16" s="88"/>
    </row>
    <row r="17" spans="1:13" ht="12.75">
      <c r="A17" s="262" t="s">
        <v>122</v>
      </c>
      <c r="B17" s="263"/>
      <c r="C17" s="263"/>
      <c r="D17" s="263"/>
      <c r="E17" s="263"/>
      <c r="F17" s="263"/>
      <c r="G17" s="263"/>
      <c r="H17" s="263"/>
      <c r="I17" s="84">
        <v>12</v>
      </c>
      <c r="J17" s="15">
        <v>33533546</v>
      </c>
      <c r="K17" s="15">
        <v>-50793430.48788226</v>
      </c>
      <c r="L17" s="88"/>
      <c r="M17" s="88"/>
    </row>
    <row r="18" spans="1:13" ht="12.75">
      <c r="A18" s="266" t="s">
        <v>123</v>
      </c>
      <c r="B18" s="263"/>
      <c r="C18" s="263"/>
      <c r="D18" s="263"/>
      <c r="E18" s="263"/>
      <c r="F18" s="263"/>
      <c r="G18" s="263"/>
      <c r="H18" s="263"/>
      <c r="I18" s="84">
        <v>13</v>
      </c>
      <c r="J18" s="37">
        <f>SUM(J19:J35)</f>
        <v>-380006104.3900012</v>
      </c>
      <c r="K18" s="37">
        <f>SUM(K19:K35)</f>
        <v>-73420532.7019941</v>
      </c>
      <c r="L18" s="88"/>
      <c r="M18" s="88"/>
    </row>
    <row r="19" spans="1:13" ht="12.75">
      <c r="A19" s="262" t="s">
        <v>124</v>
      </c>
      <c r="B19" s="263"/>
      <c r="C19" s="263"/>
      <c r="D19" s="263"/>
      <c r="E19" s="263"/>
      <c r="F19" s="263"/>
      <c r="G19" s="263"/>
      <c r="H19" s="263"/>
      <c r="I19" s="84">
        <v>14</v>
      </c>
      <c r="J19" s="15">
        <v>-551974281.64</v>
      </c>
      <c r="K19" s="15">
        <v>-320115209.4500003</v>
      </c>
      <c r="L19" s="88"/>
      <c r="M19" s="88"/>
    </row>
    <row r="20" spans="1:13" ht="19.5" customHeight="1">
      <c r="A20" s="262" t="s">
        <v>147</v>
      </c>
      <c r="B20" s="263"/>
      <c r="C20" s="263"/>
      <c r="D20" s="263"/>
      <c r="E20" s="263"/>
      <c r="F20" s="263"/>
      <c r="G20" s="263"/>
      <c r="H20" s="263"/>
      <c r="I20" s="84">
        <v>15</v>
      </c>
      <c r="J20" s="15">
        <v>-178013097.14000002</v>
      </c>
      <c r="K20" s="15">
        <v>-86384154.18748614</v>
      </c>
      <c r="L20" s="88"/>
      <c r="M20" s="88"/>
    </row>
    <row r="21" spans="1:13" ht="12.75">
      <c r="A21" s="262" t="s">
        <v>125</v>
      </c>
      <c r="B21" s="263"/>
      <c r="C21" s="263"/>
      <c r="D21" s="263"/>
      <c r="E21" s="263"/>
      <c r="F21" s="263"/>
      <c r="G21" s="263"/>
      <c r="H21" s="263"/>
      <c r="I21" s="84">
        <v>16</v>
      </c>
      <c r="J21" s="15">
        <v>234443760.6099999</v>
      </c>
      <c r="K21" s="15">
        <v>141546601.89999968</v>
      </c>
      <c r="L21" s="88"/>
      <c r="M21" s="88"/>
    </row>
    <row r="22" spans="1:13" ht="22.5" customHeight="1">
      <c r="A22" s="262" t="s">
        <v>126</v>
      </c>
      <c r="B22" s="263"/>
      <c r="C22" s="263"/>
      <c r="D22" s="263"/>
      <c r="E22" s="263"/>
      <c r="F22" s="263"/>
      <c r="G22" s="263"/>
      <c r="H22" s="263"/>
      <c r="I22" s="84">
        <v>17</v>
      </c>
      <c r="J22" s="15">
        <v>0</v>
      </c>
      <c r="K22" s="15">
        <v>0</v>
      </c>
      <c r="L22" s="88"/>
      <c r="M22" s="88"/>
    </row>
    <row r="23" spans="1:13" ht="21" customHeight="1">
      <c r="A23" s="262" t="s">
        <v>127</v>
      </c>
      <c r="B23" s="263"/>
      <c r="C23" s="263"/>
      <c r="D23" s="263"/>
      <c r="E23" s="263"/>
      <c r="F23" s="263"/>
      <c r="G23" s="263"/>
      <c r="H23" s="263"/>
      <c r="I23" s="84">
        <v>18</v>
      </c>
      <c r="J23" s="15">
        <v>1658105.5499999998</v>
      </c>
      <c r="K23" s="15">
        <v>1289208.3699999996</v>
      </c>
      <c r="L23" s="88"/>
      <c r="M23" s="88"/>
    </row>
    <row r="24" spans="1:13" ht="12.75">
      <c r="A24" s="262" t="s">
        <v>128</v>
      </c>
      <c r="B24" s="263"/>
      <c r="C24" s="263"/>
      <c r="D24" s="263"/>
      <c r="E24" s="263"/>
      <c r="F24" s="263"/>
      <c r="G24" s="263"/>
      <c r="H24" s="263"/>
      <c r="I24" s="84">
        <v>19</v>
      </c>
      <c r="J24" s="15">
        <v>-32762663.77000001</v>
      </c>
      <c r="K24" s="15">
        <v>28502501.600000054</v>
      </c>
      <c r="L24" s="88"/>
      <c r="M24" s="88"/>
    </row>
    <row r="25" spans="1:13" ht="12.75">
      <c r="A25" s="262" t="s">
        <v>129</v>
      </c>
      <c r="B25" s="263"/>
      <c r="C25" s="263"/>
      <c r="D25" s="263"/>
      <c r="E25" s="263"/>
      <c r="F25" s="263"/>
      <c r="G25" s="263"/>
      <c r="H25" s="263"/>
      <c r="I25" s="84">
        <v>20</v>
      </c>
      <c r="J25" s="15">
        <v>3034468.9099999964</v>
      </c>
      <c r="K25" s="15">
        <v>31995830.73999995</v>
      </c>
      <c r="L25" s="88"/>
      <c r="M25" s="88"/>
    </row>
    <row r="26" spans="1:13" ht="12.75">
      <c r="A26" s="262" t="s">
        <v>130</v>
      </c>
      <c r="B26" s="263"/>
      <c r="C26" s="263"/>
      <c r="D26" s="263"/>
      <c r="E26" s="263"/>
      <c r="F26" s="263"/>
      <c r="G26" s="263"/>
      <c r="H26" s="263"/>
      <c r="I26" s="84">
        <v>21</v>
      </c>
      <c r="J26" s="15">
        <v>-194020507.06000015</v>
      </c>
      <c r="K26" s="15">
        <v>-260877817.08817255</v>
      </c>
      <c r="L26" s="88"/>
      <c r="M26" s="88"/>
    </row>
    <row r="27" spans="1:13" ht="12.75">
      <c r="A27" s="262" t="s">
        <v>131</v>
      </c>
      <c r="B27" s="263"/>
      <c r="C27" s="263"/>
      <c r="D27" s="263"/>
      <c r="E27" s="263"/>
      <c r="F27" s="263"/>
      <c r="G27" s="263"/>
      <c r="H27" s="263"/>
      <c r="I27" s="84">
        <v>22</v>
      </c>
      <c r="J27" s="15"/>
      <c r="K27" s="15"/>
      <c r="L27" s="88"/>
      <c r="M27" s="88"/>
    </row>
    <row r="28" spans="1:13" ht="21" customHeight="1">
      <c r="A28" s="262" t="s">
        <v>146</v>
      </c>
      <c r="B28" s="263"/>
      <c r="C28" s="263"/>
      <c r="D28" s="263"/>
      <c r="E28" s="263"/>
      <c r="F28" s="263"/>
      <c r="G28" s="263"/>
      <c r="H28" s="263"/>
      <c r="I28" s="84">
        <v>23</v>
      </c>
      <c r="J28" s="15">
        <v>214977.59999999404</v>
      </c>
      <c r="K28" s="15">
        <v>1900633.650000006</v>
      </c>
      <c r="L28" s="88"/>
      <c r="M28" s="88"/>
    </row>
    <row r="29" spans="1:13" ht="12.75">
      <c r="A29" s="262" t="s">
        <v>132</v>
      </c>
      <c r="B29" s="263"/>
      <c r="C29" s="263"/>
      <c r="D29" s="263"/>
      <c r="E29" s="263"/>
      <c r="F29" s="263"/>
      <c r="G29" s="263"/>
      <c r="H29" s="263"/>
      <c r="I29" s="84">
        <v>24</v>
      </c>
      <c r="J29" s="15">
        <v>316025532.0899992</v>
      </c>
      <c r="K29" s="15">
        <v>458757337.4699993</v>
      </c>
      <c r="L29" s="88"/>
      <c r="M29" s="88"/>
    </row>
    <row r="30" spans="1:13" ht="19.5" customHeight="1">
      <c r="A30" s="262" t="s">
        <v>133</v>
      </c>
      <c r="B30" s="263"/>
      <c r="C30" s="263"/>
      <c r="D30" s="263"/>
      <c r="E30" s="263"/>
      <c r="F30" s="263"/>
      <c r="G30" s="263"/>
      <c r="H30" s="263"/>
      <c r="I30" s="84">
        <v>25</v>
      </c>
      <c r="J30" s="15">
        <v>-1658105.4500000002</v>
      </c>
      <c r="K30" s="15">
        <v>-1289208.3699999996</v>
      </c>
      <c r="L30" s="88"/>
      <c r="M30" s="88"/>
    </row>
    <row r="31" spans="1:13" ht="12.75">
      <c r="A31" s="262" t="s">
        <v>134</v>
      </c>
      <c r="B31" s="263"/>
      <c r="C31" s="263"/>
      <c r="D31" s="263"/>
      <c r="E31" s="263"/>
      <c r="F31" s="263"/>
      <c r="G31" s="263"/>
      <c r="H31" s="263"/>
      <c r="I31" s="84">
        <v>26</v>
      </c>
      <c r="J31" s="15">
        <v>19723701.36</v>
      </c>
      <c r="K31" s="15">
        <v>3329076.0515500708</v>
      </c>
      <c r="L31" s="88"/>
      <c r="M31" s="88"/>
    </row>
    <row r="32" spans="1:13" ht="12.75">
      <c r="A32" s="262" t="s">
        <v>135</v>
      </c>
      <c r="B32" s="263"/>
      <c r="C32" s="263"/>
      <c r="D32" s="263"/>
      <c r="E32" s="263"/>
      <c r="F32" s="263"/>
      <c r="G32" s="263"/>
      <c r="H32" s="263"/>
      <c r="I32" s="84">
        <v>27</v>
      </c>
      <c r="J32" s="15">
        <v>0</v>
      </c>
      <c r="K32" s="15">
        <v>0</v>
      </c>
      <c r="L32" s="88"/>
      <c r="M32" s="88"/>
    </row>
    <row r="33" spans="1:13" ht="12.75">
      <c r="A33" s="262" t="s">
        <v>136</v>
      </c>
      <c r="B33" s="263"/>
      <c r="C33" s="263"/>
      <c r="D33" s="263"/>
      <c r="E33" s="263"/>
      <c r="F33" s="263"/>
      <c r="G33" s="263"/>
      <c r="H33" s="263"/>
      <c r="I33" s="84">
        <v>28</v>
      </c>
      <c r="J33" s="15">
        <v>-3389015.5200001</v>
      </c>
      <c r="K33" s="15">
        <v>-2992075.3500000015</v>
      </c>
      <c r="L33" s="88"/>
      <c r="M33" s="88"/>
    </row>
    <row r="34" spans="1:13" ht="12.75">
      <c r="A34" s="262" t="s">
        <v>137</v>
      </c>
      <c r="B34" s="263"/>
      <c r="C34" s="263"/>
      <c r="D34" s="263"/>
      <c r="E34" s="263"/>
      <c r="F34" s="263"/>
      <c r="G34" s="263"/>
      <c r="H34" s="263"/>
      <c r="I34" s="84">
        <v>29</v>
      </c>
      <c r="J34" s="15">
        <v>21326514.280000016</v>
      </c>
      <c r="K34" s="15">
        <v>-115749199.66788417</v>
      </c>
      <c r="L34" s="88"/>
      <c r="M34" s="88"/>
    </row>
    <row r="35" spans="1:13" ht="21" customHeight="1">
      <c r="A35" s="262" t="s">
        <v>138</v>
      </c>
      <c r="B35" s="263"/>
      <c r="C35" s="263"/>
      <c r="D35" s="263"/>
      <c r="E35" s="263"/>
      <c r="F35" s="263"/>
      <c r="G35" s="263"/>
      <c r="H35" s="263"/>
      <c r="I35" s="84">
        <v>30</v>
      </c>
      <c r="J35" s="15">
        <v>-14615494.210000008</v>
      </c>
      <c r="K35" s="15">
        <v>46665941.630000055</v>
      </c>
      <c r="L35" s="88"/>
      <c r="M35" s="88"/>
    </row>
    <row r="36" spans="1:13" ht="12.75">
      <c r="A36" s="266" t="s">
        <v>139</v>
      </c>
      <c r="B36" s="263"/>
      <c r="C36" s="263"/>
      <c r="D36" s="263"/>
      <c r="E36" s="263"/>
      <c r="F36" s="263"/>
      <c r="G36" s="263"/>
      <c r="H36" s="263"/>
      <c r="I36" s="84">
        <v>31</v>
      </c>
      <c r="J36" s="15">
        <v>-5438702.82</v>
      </c>
      <c r="K36" s="15">
        <v>-9565410.16</v>
      </c>
      <c r="L36" s="88"/>
      <c r="M36" s="88"/>
    </row>
    <row r="37" spans="1:13" ht="12.75">
      <c r="A37" s="266" t="s">
        <v>92</v>
      </c>
      <c r="B37" s="263"/>
      <c r="C37" s="263"/>
      <c r="D37" s="263"/>
      <c r="E37" s="263"/>
      <c r="F37" s="263"/>
      <c r="G37" s="263"/>
      <c r="H37" s="263"/>
      <c r="I37" s="84">
        <v>32</v>
      </c>
      <c r="J37" s="37">
        <f>SUM(J38:J51)</f>
        <v>383726438.74010485</v>
      </c>
      <c r="K37" s="37">
        <f>SUM(K38:K51)</f>
        <v>111253179.3041406</v>
      </c>
      <c r="L37" s="88"/>
      <c r="M37" s="88"/>
    </row>
    <row r="38" spans="1:13" ht="12.75">
      <c r="A38" s="262" t="s">
        <v>140</v>
      </c>
      <c r="B38" s="263"/>
      <c r="C38" s="263"/>
      <c r="D38" s="263"/>
      <c r="E38" s="263"/>
      <c r="F38" s="263"/>
      <c r="G38" s="263"/>
      <c r="H38" s="263"/>
      <c r="I38" s="84">
        <v>33</v>
      </c>
      <c r="J38" s="15">
        <v>191352.02687</v>
      </c>
      <c r="K38" s="15">
        <v>6066443.29027581</v>
      </c>
      <c r="L38" s="88"/>
      <c r="M38" s="88"/>
    </row>
    <row r="39" spans="1:13" ht="12.75">
      <c r="A39" s="262" t="s">
        <v>141</v>
      </c>
      <c r="B39" s="263"/>
      <c r="C39" s="263"/>
      <c r="D39" s="263"/>
      <c r="E39" s="263"/>
      <c r="F39" s="263"/>
      <c r="G39" s="263"/>
      <c r="H39" s="263"/>
      <c r="I39" s="84">
        <v>34</v>
      </c>
      <c r="J39" s="15">
        <v>-22107037.598380446</v>
      </c>
      <c r="K39" s="15">
        <v>-18280506.213493403</v>
      </c>
      <c r="L39" s="88"/>
      <c r="M39" s="88"/>
    </row>
    <row r="40" spans="1:13" ht="12.75">
      <c r="A40" s="262" t="s">
        <v>142</v>
      </c>
      <c r="B40" s="263"/>
      <c r="C40" s="263"/>
      <c r="D40" s="263"/>
      <c r="E40" s="263"/>
      <c r="F40" s="263"/>
      <c r="G40" s="263"/>
      <c r="H40" s="263"/>
      <c r="I40" s="84">
        <v>35</v>
      </c>
      <c r="J40" s="15">
        <v>1338444.3800000008</v>
      </c>
      <c r="K40" s="15">
        <v>0</v>
      </c>
      <c r="L40" s="88"/>
      <c r="M40" s="88"/>
    </row>
    <row r="41" spans="1:13" ht="12.75">
      <c r="A41" s="262" t="s">
        <v>143</v>
      </c>
      <c r="B41" s="263"/>
      <c r="C41" s="263"/>
      <c r="D41" s="263"/>
      <c r="E41" s="263"/>
      <c r="F41" s="263"/>
      <c r="G41" s="263"/>
      <c r="H41" s="263"/>
      <c r="I41" s="84">
        <v>36</v>
      </c>
      <c r="J41" s="15">
        <v>-3482945.9684798</v>
      </c>
      <c r="K41" s="15">
        <v>-5383534.072059988</v>
      </c>
      <c r="L41" s="88"/>
      <c r="M41" s="88"/>
    </row>
    <row r="42" spans="1:13" ht="21" customHeight="1">
      <c r="A42" s="262" t="s">
        <v>144</v>
      </c>
      <c r="B42" s="263"/>
      <c r="C42" s="263"/>
      <c r="D42" s="263"/>
      <c r="E42" s="263"/>
      <c r="F42" s="263"/>
      <c r="G42" s="263"/>
      <c r="H42" s="263"/>
      <c r="I42" s="84">
        <v>37</v>
      </c>
      <c r="J42" s="15">
        <v>0</v>
      </c>
      <c r="K42" s="15">
        <v>4779053.240000069</v>
      </c>
      <c r="L42" s="88"/>
      <c r="M42" s="88"/>
    </row>
    <row r="43" spans="1:13" ht="21.75" customHeight="1">
      <c r="A43" s="262" t="s">
        <v>145</v>
      </c>
      <c r="B43" s="263"/>
      <c r="C43" s="263"/>
      <c r="D43" s="263"/>
      <c r="E43" s="263"/>
      <c r="F43" s="263"/>
      <c r="G43" s="263"/>
      <c r="H43" s="263"/>
      <c r="I43" s="84">
        <v>38</v>
      </c>
      <c r="J43" s="15">
        <v>-10402545.789240086</v>
      </c>
      <c r="K43" s="15">
        <v>0</v>
      </c>
      <c r="L43" s="88"/>
      <c r="M43" s="88"/>
    </row>
    <row r="44" spans="1:13" ht="23.25" customHeight="1">
      <c r="A44" s="262" t="s">
        <v>148</v>
      </c>
      <c r="B44" s="263"/>
      <c r="C44" s="263"/>
      <c r="D44" s="263"/>
      <c r="E44" s="263"/>
      <c r="F44" s="263"/>
      <c r="G44" s="263"/>
      <c r="H44" s="263"/>
      <c r="I44" s="84">
        <v>39</v>
      </c>
      <c r="J44" s="15">
        <v>52387280.59000003</v>
      </c>
      <c r="K44" s="15">
        <v>2378749.0649999976</v>
      </c>
      <c r="L44" s="88"/>
      <c r="M44" s="88"/>
    </row>
    <row r="45" spans="1:13" ht="12.75">
      <c r="A45" s="262" t="s">
        <v>247</v>
      </c>
      <c r="B45" s="263"/>
      <c r="C45" s="263"/>
      <c r="D45" s="263"/>
      <c r="E45" s="263"/>
      <c r="F45" s="263"/>
      <c r="G45" s="263"/>
      <c r="H45" s="263"/>
      <c r="I45" s="84">
        <v>40</v>
      </c>
      <c r="J45" s="15">
        <v>370283907.7293352</v>
      </c>
      <c r="K45" s="15">
        <v>158124478.32695994</v>
      </c>
      <c r="L45" s="88"/>
      <c r="M45" s="88"/>
    </row>
    <row r="46" spans="1:13" ht="12.75">
      <c r="A46" s="262" t="s">
        <v>248</v>
      </c>
      <c r="B46" s="263"/>
      <c r="C46" s="263"/>
      <c r="D46" s="263"/>
      <c r="E46" s="263"/>
      <c r="F46" s="263"/>
      <c r="G46" s="263"/>
      <c r="H46" s="263"/>
      <c r="I46" s="84">
        <v>41</v>
      </c>
      <c r="J46" s="15">
        <v>-23809366.1</v>
      </c>
      <c r="K46" s="15">
        <v>-18803700.389862403</v>
      </c>
      <c r="L46" s="88"/>
      <c r="M46" s="88"/>
    </row>
    <row r="47" spans="1:13" ht="12.75">
      <c r="A47" s="262" t="s">
        <v>249</v>
      </c>
      <c r="B47" s="263"/>
      <c r="C47" s="263"/>
      <c r="D47" s="263"/>
      <c r="E47" s="263"/>
      <c r="F47" s="263"/>
      <c r="G47" s="263"/>
      <c r="H47" s="263"/>
      <c r="I47" s="84">
        <v>42</v>
      </c>
      <c r="J47" s="15"/>
      <c r="K47" s="15">
        <v>646731.4773206001</v>
      </c>
      <c r="L47" s="88"/>
      <c r="M47" s="88"/>
    </row>
    <row r="48" spans="1:13" ht="12.75">
      <c r="A48" s="262" t="s">
        <v>250</v>
      </c>
      <c r="B48" s="263"/>
      <c r="C48" s="263"/>
      <c r="D48" s="263"/>
      <c r="E48" s="263"/>
      <c r="F48" s="263"/>
      <c r="G48" s="263"/>
      <c r="H48" s="263"/>
      <c r="I48" s="84">
        <v>43</v>
      </c>
      <c r="J48" s="15"/>
      <c r="K48" s="15">
        <v>-1897728</v>
      </c>
      <c r="L48" s="88"/>
      <c r="M48" s="88"/>
    </row>
    <row r="49" spans="1:13" ht="12.75">
      <c r="A49" s="262" t="s">
        <v>251</v>
      </c>
      <c r="B49" s="267"/>
      <c r="C49" s="267"/>
      <c r="D49" s="267"/>
      <c r="E49" s="267"/>
      <c r="F49" s="267"/>
      <c r="G49" s="267"/>
      <c r="H49" s="267"/>
      <c r="I49" s="84">
        <v>44</v>
      </c>
      <c r="J49" s="15">
        <v>9943655.46</v>
      </c>
      <c r="K49" s="15">
        <v>7455000.66</v>
      </c>
      <c r="L49" s="88"/>
      <c r="M49" s="88"/>
    </row>
    <row r="50" spans="1:13" ht="12.75">
      <c r="A50" s="262" t="s">
        <v>275</v>
      </c>
      <c r="B50" s="267"/>
      <c r="C50" s="267"/>
      <c r="D50" s="267"/>
      <c r="E50" s="267"/>
      <c r="F50" s="267"/>
      <c r="G50" s="267"/>
      <c r="H50" s="267"/>
      <c r="I50" s="84">
        <v>45</v>
      </c>
      <c r="J50" s="15">
        <v>43580488.69</v>
      </c>
      <c r="K50" s="15">
        <v>37550522.64</v>
      </c>
      <c r="L50" s="88"/>
      <c r="M50" s="88"/>
    </row>
    <row r="51" spans="1:13" ht="12.75">
      <c r="A51" s="262" t="s">
        <v>276</v>
      </c>
      <c r="B51" s="267"/>
      <c r="C51" s="267"/>
      <c r="D51" s="267"/>
      <c r="E51" s="267"/>
      <c r="F51" s="267"/>
      <c r="G51" s="267"/>
      <c r="H51" s="267"/>
      <c r="I51" s="84">
        <v>46</v>
      </c>
      <c r="J51" s="15">
        <v>-34196794.68</v>
      </c>
      <c r="K51" s="15">
        <v>-61382330.72</v>
      </c>
      <c r="L51" s="88"/>
      <c r="M51" s="88"/>
    </row>
    <row r="52" spans="1:13" ht="12.75">
      <c r="A52" s="266" t="s">
        <v>93</v>
      </c>
      <c r="B52" s="267"/>
      <c r="C52" s="267"/>
      <c r="D52" s="267"/>
      <c r="E52" s="267"/>
      <c r="F52" s="267"/>
      <c r="G52" s="267"/>
      <c r="H52" s="267"/>
      <c r="I52" s="84">
        <v>47</v>
      </c>
      <c r="J52" s="37">
        <f>SUM(J53:J57)</f>
        <v>42020429.66595997</v>
      </c>
      <c r="K52" s="37">
        <f>SUM(K53:K57)</f>
        <v>-4190</v>
      </c>
      <c r="L52" s="88"/>
      <c r="M52" s="88"/>
    </row>
    <row r="53" spans="1:13" ht="12.75">
      <c r="A53" s="262" t="s">
        <v>277</v>
      </c>
      <c r="B53" s="267"/>
      <c r="C53" s="267"/>
      <c r="D53" s="267"/>
      <c r="E53" s="267"/>
      <c r="F53" s="267"/>
      <c r="G53" s="267"/>
      <c r="H53" s="267"/>
      <c r="I53" s="84">
        <v>48</v>
      </c>
      <c r="J53" s="15">
        <v>0</v>
      </c>
      <c r="K53" s="15">
        <v>0</v>
      </c>
      <c r="L53" s="88"/>
      <c r="M53" s="88"/>
    </row>
    <row r="54" spans="1:13" ht="12.75">
      <c r="A54" s="262" t="s">
        <v>278</v>
      </c>
      <c r="B54" s="267"/>
      <c r="C54" s="267"/>
      <c r="D54" s="267"/>
      <c r="E54" s="267"/>
      <c r="F54" s="267"/>
      <c r="G54" s="267"/>
      <c r="H54" s="267"/>
      <c r="I54" s="84">
        <v>49</v>
      </c>
      <c r="J54" s="15">
        <v>742924174.49</v>
      </c>
      <c r="K54" s="15">
        <v>0</v>
      </c>
      <c r="L54" s="88"/>
      <c r="M54" s="88"/>
    </row>
    <row r="55" spans="1:13" ht="12.75">
      <c r="A55" s="262" t="s">
        <v>279</v>
      </c>
      <c r="B55" s="267"/>
      <c r="C55" s="267"/>
      <c r="D55" s="267"/>
      <c r="E55" s="267"/>
      <c r="F55" s="267"/>
      <c r="G55" s="267"/>
      <c r="H55" s="267"/>
      <c r="I55" s="84">
        <v>50</v>
      </c>
      <c r="J55" s="15">
        <v>-700771489.182</v>
      </c>
      <c r="K55" s="15">
        <v>0</v>
      </c>
      <c r="L55" s="88"/>
      <c r="M55" s="88"/>
    </row>
    <row r="56" spans="1:13" ht="12.75">
      <c r="A56" s="262" t="s">
        <v>280</v>
      </c>
      <c r="B56" s="267"/>
      <c r="C56" s="267"/>
      <c r="D56" s="267"/>
      <c r="E56" s="267"/>
      <c r="F56" s="267"/>
      <c r="G56" s="267"/>
      <c r="H56" s="267"/>
      <c r="I56" s="84">
        <v>51</v>
      </c>
      <c r="J56" s="15"/>
      <c r="K56" s="15">
        <v>0</v>
      </c>
      <c r="L56" s="88"/>
      <c r="M56" s="88"/>
    </row>
    <row r="57" spans="1:13" ht="12.75">
      <c r="A57" s="262" t="s">
        <v>281</v>
      </c>
      <c r="B57" s="267"/>
      <c r="C57" s="267"/>
      <c r="D57" s="267"/>
      <c r="E57" s="267"/>
      <c r="F57" s="267"/>
      <c r="G57" s="267"/>
      <c r="H57" s="267"/>
      <c r="I57" s="84">
        <v>52</v>
      </c>
      <c r="J57" s="15">
        <v>-132255.64204000123</v>
      </c>
      <c r="K57" s="15">
        <v>-4190</v>
      </c>
      <c r="L57" s="88"/>
      <c r="M57" s="88"/>
    </row>
    <row r="58" spans="1:13" ht="12.75">
      <c r="A58" s="266" t="s">
        <v>94</v>
      </c>
      <c r="B58" s="267"/>
      <c r="C58" s="267"/>
      <c r="D58" s="267"/>
      <c r="E58" s="267"/>
      <c r="F58" s="267"/>
      <c r="G58" s="267"/>
      <c r="H58" s="267"/>
      <c r="I58" s="84">
        <v>53</v>
      </c>
      <c r="J58" s="37">
        <f>J6+J37+J52</f>
        <v>-54227334.569338486</v>
      </c>
      <c r="K58" s="37">
        <f>K6+K37+K52</f>
        <v>-41528450.69040489</v>
      </c>
      <c r="L58" s="88"/>
      <c r="M58" s="88"/>
    </row>
    <row r="59" spans="1:13" ht="21.75" customHeight="1">
      <c r="A59" s="266" t="s">
        <v>282</v>
      </c>
      <c r="B59" s="267"/>
      <c r="C59" s="267"/>
      <c r="D59" s="267"/>
      <c r="E59" s="267"/>
      <c r="F59" s="267"/>
      <c r="G59" s="267"/>
      <c r="H59" s="267"/>
      <c r="I59" s="84">
        <v>54</v>
      </c>
      <c r="J59" s="15">
        <v>16887199.3312948</v>
      </c>
      <c r="K59" s="15">
        <v>24776674.946297597</v>
      </c>
      <c r="L59" s="88"/>
      <c r="M59" s="88"/>
    </row>
    <row r="60" spans="1:13" ht="12.75">
      <c r="A60" s="266" t="s">
        <v>95</v>
      </c>
      <c r="B60" s="267"/>
      <c r="C60" s="267"/>
      <c r="D60" s="267"/>
      <c r="E60" s="267"/>
      <c r="F60" s="267"/>
      <c r="G60" s="267"/>
      <c r="H60" s="267"/>
      <c r="I60" s="84">
        <v>55</v>
      </c>
      <c r="J60" s="37">
        <f>SUM(J58:J59)</f>
        <v>-37340135.23804368</v>
      </c>
      <c r="K60" s="37">
        <f>SUM(K58:K59)</f>
        <v>-16751775.744107295</v>
      </c>
      <c r="L60" s="88"/>
      <c r="M60" s="88"/>
    </row>
    <row r="61" spans="1:13" ht="12.75">
      <c r="A61" s="262" t="s">
        <v>283</v>
      </c>
      <c r="B61" s="267"/>
      <c r="C61" s="267"/>
      <c r="D61" s="267"/>
      <c r="E61" s="267"/>
      <c r="F61" s="267"/>
      <c r="G61" s="267"/>
      <c r="H61" s="267"/>
      <c r="I61" s="84">
        <v>56</v>
      </c>
      <c r="J61" s="15">
        <v>155893958.74999997</v>
      </c>
      <c r="K61" s="15">
        <v>158462949.87</v>
      </c>
      <c r="L61" s="88"/>
      <c r="M61" s="88"/>
    </row>
    <row r="62" spans="1:13" ht="12.75">
      <c r="A62" s="268" t="s">
        <v>96</v>
      </c>
      <c r="B62" s="269"/>
      <c r="C62" s="269"/>
      <c r="D62" s="269"/>
      <c r="E62" s="269"/>
      <c r="F62" s="269"/>
      <c r="G62" s="269"/>
      <c r="H62" s="269"/>
      <c r="I62" s="85">
        <v>57</v>
      </c>
      <c r="J62" s="38">
        <f>+J60+J61</f>
        <v>118553823.51195629</v>
      </c>
      <c r="K62" s="38">
        <f>+K60+K61</f>
        <v>141711174.1258927</v>
      </c>
      <c r="L62" s="88"/>
      <c r="M62" s="88"/>
    </row>
    <row r="63" ht="12.75">
      <c r="A63" s="39" t="s">
        <v>5</v>
      </c>
    </row>
    <row r="66" ht="12.75">
      <c r="J66" s="150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4" width="9.140625" style="23" customWidth="1"/>
    <col min="5" max="5" width="9.57421875" style="23" customWidth="1"/>
    <col min="6" max="7" width="9.140625" style="23" customWidth="1"/>
    <col min="8" max="8" width="10.140625" style="23" customWidth="1"/>
    <col min="9" max="11" width="9.140625" style="23" customWidth="1"/>
    <col min="12" max="12" width="11.421875" style="23" customWidth="1"/>
    <col min="13" max="13" width="9.140625" style="23" customWidth="1"/>
    <col min="14" max="14" width="12.57421875" style="23" bestFit="1" customWidth="1"/>
    <col min="15" max="16384" width="9.140625" style="23" customWidth="1"/>
  </cols>
  <sheetData>
    <row r="1" spans="1:12" ht="13.5">
      <c r="A1" s="276" t="s">
        <v>149</v>
      </c>
      <c r="B1" s="257"/>
      <c r="C1" s="257"/>
      <c r="D1" s="257"/>
      <c r="E1" s="277"/>
      <c r="F1" s="278"/>
      <c r="G1" s="278"/>
      <c r="H1" s="278"/>
      <c r="I1" s="278"/>
      <c r="J1" s="278"/>
      <c r="K1" s="279"/>
      <c r="L1" s="22"/>
    </row>
    <row r="2" spans="1:12" ht="12.75">
      <c r="A2" s="258" t="s">
        <v>431</v>
      </c>
      <c r="B2" s="259"/>
      <c r="C2" s="259"/>
      <c r="D2" s="259"/>
      <c r="E2" s="277"/>
      <c r="F2" s="280"/>
      <c r="G2" s="280"/>
      <c r="H2" s="280"/>
      <c r="I2" s="280"/>
      <c r="J2" s="280"/>
      <c r="K2" s="281"/>
      <c r="L2" s="22"/>
    </row>
    <row r="3" spans="1:13" ht="12.75">
      <c r="A3" s="74"/>
      <c r="B3" s="75"/>
      <c r="C3" s="75"/>
      <c r="D3" s="75"/>
      <c r="E3" s="76"/>
      <c r="F3" s="77"/>
      <c r="G3" s="77"/>
      <c r="H3" s="77"/>
      <c r="I3" s="77"/>
      <c r="J3" s="77"/>
      <c r="K3" s="77"/>
      <c r="L3" s="271" t="s">
        <v>58</v>
      </c>
      <c r="M3" s="271"/>
    </row>
    <row r="4" spans="1:13" ht="13.5" customHeight="1">
      <c r="A4" s="260" t="s">
        <v>46</v>
      </c>
      <c r="B4" s="260"/>
      <c r="C4" s="260"/>
      <c r="D4" s="260" t="s">
        <v>62</v>
      </c>
      <c r="E4" s="261" t="s">
        <v>400</v>
      </c>
      <c r="F4" s="261"/>
      <c r="G4" s="261"/>
      <c r="H4" s="261"/>
      <c r="I4" s="261"/>
      <c r="J4" s="261"/>
      <c r="K4" s="261"/>
      <c r="L4" s="261" t="s">
        <v>217</v>
      </c>
      <c r="M4" s="261" t="s">
        <v>84</v>
      </c>
    </row>
    <row r="5" spans="1:13" ht="56.25">
      <c r="A5" s="285"/>
      <c r="B5" s="285"/>
      <c r="C5" s="285"/>
      <c r="D5" s="285"/>
      <c r="E5" s="42" t="s">
        <v>213</v>
      </c>
      <c r="F5" s="42" t="s">
        <v>44</v>
      </c>
      <c r="G5" s="42" t="s">
        <v>214</v>
      </c>
      <c r="H5" s="42" t="s">
        <v>215</v>
      </c>
      <c r="I5" s="42" t="s">
        <v>45</v>
      </c>
      <c r="J5" s="42" t="s">
        <v>216</v>
      </c>
      <c r="K5" s="42" t="s">
        <v>83</v>
      </c>
      <c r="L5" s="261"/>
      <c r="M5" s="261"/>
    </row>
    <row r="6" spans="1:13" ht="12.75">
      <c r="A6" s="282">
        <v>1</v>
      </c>
      <c r="B6" s="282"/>
      <c r="C6" s="282"/>
      <c r="D6" s="45">
        <v>2</v>
      </c>
      <c r="E6" s="45" t="s">
        <v>60</v>
      </c>
      <c r="F6" s="46" t="s">
        <v>61</v>
      </c>
      <c r="G6" s="45" t="s">
        <v>63</v>
      </c>
      <c r="H6" s="46" t="s">
        <v>64</v>
      </c>
      <c r="I6" s="45" t="s">
        <v>65</v>
      </c>
      <c r="J6" s="46" t="s">
        <v>66</v>
      </c>
      <c r="K6" s="45" t="s">
        <v>67</v>
      </c>
      <c r="L6" s="46" t="s">
        <v>68</v>
      </c>
      <c r="M6" s="45" t="s">
        <v>69</v>
      </c>
    </row>
    <row r="7" spans="1:13" ht="21" customHeight="1">
      <c r="A7" s="283" t="s">
        <v>298</v>
      </c>
      <c r="B7" s="284"/>
      <c r="C7" s="284"/>
      <c r="D7" s="12">
        <v>1</v>
      </c>
      <c r="E7" s="59">
        <v>442887200</v>
      </c>
      <c r="F7" s="59">
        <v>0</v>
      </c>
      <c r="G7" s="59">
        <v>215656940.279272</v>
      </c>
      <c r="H7" s="59">
        <v>509179001.36</v>
      </c>
      <c r="I7" s="59">
        <v>855349079.75</v>
      </c>
      <c r="J7" s="59">
        <v>-227554855.7466867</v>
      </c>
      <c r="K7" s="60">
        <f>SUM(E7:J7)</f>
        <v>1795517365.6425853</v>
      </c>
      <c r="L7" s="59">
        <v>47462823.67476299</v>
      </c>
      <c r="M7" s="60">
        <f>K7+L7</f>
        <v>1842980189.3173482</v>
      </c>
    </row>
    <row r="8" spans="1:13" ht="22.5" customHeight="1">
      <c r="A8" s="272" t="s">
        <v>258</v>
      </c>
      <c r="B8" s="273"/>
      <c r="C8" s="273"/>
      <c r="D8" s="4">
        <v>2</v>
      </c>
      <c r="E8" s="61"/>
      <c r="F8" s="61"/>
      <c r="G8" s="61"/>
      <c r="H8" s="61"/>
      <c r="I8" s="61"/>
      <c r="J8" s="61"/>
      <c r="K8" s="62">
        <f aca="true" t="shared" si="0" ref="K8:K40">SUM(E8:J8)</f>
        <v>0</v>
      </c>
      <c r="L8" s="61"/>
      <c r="M8" s="62">
        <f aca="true" t="shared" si="1" ref="M8:M40">K8+L8</f>
        <v>0</v>
      </c>
    </row>
    <row r="9" spans="1:13" ht="21.75" customHeight="1">
      <c r="A9" s="272" t="s">
        <v>259</v>
      </c>
      <c r="B9" s="273"/>
      <c r="C9" s="273"/>
      <c r="D9" s="4">
        <v>3</v>
      </c>
      <c r="E9" s="61"/>
      <c r="F9" s="61"/>
      <c r="G9" s="61"/>
      <c r="H9" s="61"/>
      <c r="I9" s="61"/>
      <c r="J9" s="61"/>
      <c r="K9" s="62">
        <f t="shared" si="0"/>
        <v>0</v>
      </c>
      <c r="L9" s="61"/>
      <c r="M9" s="62">
        <f t="shared" si="1"/>
        <v>0</v>
      </c>
    </row>
    <row r="10" spans="1:13" ht="20.25" customHeight="1">
      <c r="A10" s="274" t="s">
        <v>350</v>
      </c>
      <c r="B10" s="273"/>
      <c r="C10" s="273"/>
      <c r="D10" s="4">
        <v>4</v>
      </c>
      <c r="E10" s="62">
        <f aca="true" t="shared" si="2" ref="E10:J10">SUM(E7:E9)</f>
        <v>442887200</v>
      </c>
      <c r="F10" s="62">
        <f t="shared" si="2"/>
        <v>0</v>
      </c>
      <c r="G10" s="62">
        <f t="shared" si="2"/>
        <v>215656940.279272</v>
      </c>
      <c r="H10" s="62">
        <f t="shared" si="2"/>
        <v>509179001.36</v>
      </c>
      <c r="I10" s="62">
        <f t="shared" si="2"/>
        <v>855349079.75</v>
      </c>
      <c r="J10" s="62">
        <f t="shared" si="2"/>
        <v>-227554855.7466867</v>
      </c>
      <c r="K10" s="62">
        <f t="shared" si="0"/>
        <v>1795517365.6425853</v>
      </c>
      <c r="L10" s="62">
        <f>SUM(L7:L9)</f>
        <v>47462823.67476299</v>
      </c>
      <c r="M10" s="62">
        <f t="shared" si="1"/>
        <v>1842980189.3173482</v>
      </c>
    </row>
    <row r="11" spans="1:13" ht="20.25" customHeight="1">
      <c r="A11" s="274" t="s">
        <v>351</v>
      </c>
      <c r="B11" s="275"/>
      <c r="C11" s="275"/>
      <c r="D11" s="4">
        <v>5</v>
      </c>
      <c r="E11" s="62">
        <f>E12+E13</f>
        <v>0</v>
      </c>
      <c r="F11" s="62">
        <f aca="true" t="shared" si="3" ref="F11:L11">F12+F13</f>
        <v>0</v>
      </c>
      <c r="G11" s="62">
        <f t="shared" si="3"/>
        <v>34832808.06929199</v>
      </c>
      <c r="H11" s="62">
        <f t="shared" si="3"/>
        <v>0</v>
      </c>
      <c r="I11" s="62">
        <f t="shared" si="3"/>
        <v>0</v>
      </c>
      <c r="J11" s="62">
        <f t="shared" si="3"/>
        <v>-466073143.555427</v>
      </c>
      <c r="K11" s="62">
        <f t="shared" si="0"/>
        <v>-431240335.486135</v>
      </c>
      <c r="L11" s="62">
        <f t="shared" si="3"/>
        <v>-5351250.68766</v>
      </c>
      <c r="M11" s="62">
        <f t="shared" si="1"/>
        <v>-436591586.173795</v>
      </c>
    </row>
    <row r="12" spans="1:13" ht="12.75">
      <c r="A12" s="272" t="s">
        <v>260</v>
      </c>
      <c r="B12" s="273"/>
      <c r="C12" s="273"/>
      <c r="D12" s="4">
        <v>6</v>
      </c>
      <c r="E12" s="61"/>
      <c r="F12" s="61"/>
      <c r="G12" s="61"/>
      <c r="H12" s="61"/>
      <c r="I12" s="61"/>
      <c r="J12" s="61">
        <v>-466073143.555427</v>
      </c>
      <c r="K12" s="62">
        <f t="shared" si="0"/>
        <v>-466073143.555427</v>
      </c>
      <c r="L12" s="61">
        <v>380955.31234</v>
      </c>
      <c r="M12" s="62">
        <f t="shared" si="1"/>
        <v>-465692188.243087</v>
      </c>
    </row>
    <row r="13" spans="1:13" ht="21.75" customHeight="1">
      <c r="A13" s="272" t="s">
        <v>88</v>
      </c>
      <c r="B13" s="273"/>
      <c r="C13" s="273"/>
      <c r="D13" s="4">
        <v>7</v>
      </c>
      <c r="E13" s="62">
        <f aca="true" t="shared" si="4" ref="E13:J13">SUM(E14:E17)</f>
        <v>0</v>
      </c>
      <c r="F13" s="62">
        <f t="shared" si="4"/>
        <v>0</v>
      </c>
      <c r="G13" s="62">
        <f t="shared" si="4"/>
        <v>34832808.06929199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62">
        <f t="shared" si="0"/>
        <v>34832808.06929199</v>
      </c>
      <c r="L13" s="62">
        <f>SUM(L14:L17)</f>
        <v>-5732206</v>
      </c>
      <c r="M13" s="62">
        <f t="shared" si="1"/>
        <v>29100602.069291987</v>
      </c>
    </row>
    <row r="14" spans="1:13" ht="19.5" customHeight="1">
      <c r="A14" s="272" t="s">
        <v>299</v>
      </c>
      <c r="B14" s="273"/>
      <c r="C14" s="273"/>
      <c r="D14" s="4">
        <v>8</v>
      </c>
      <c r="E14" s="61"/>
      <c r="F14" s="61"/>
      <c r="G14" s="61">
        <v>-68526222.003335</v>
      </c>
      <c r="H14" s="61"/>
      <c r="I14" s="61"/>
      <c r="J14" s="61"/>
      <c r="K14" s="62">
        <f t="shared" si="0"/>
        <v>-68526222.003335</v>
      </c>
      <c r="L14" s="61">
        <v>-6454292</v>
      </c>
      <c r="M14" s="62">
        <f t="shared" si="1"/>
        <v>-74980514.003335</v>
      </c>
    </row>
    <row r="15" spans="1:13" ht="19.5" customHeight="1">
      <c r="A15" s="272" t="s">
        <v>300</v>
      </c>
      <c r="B15" s="273"/>
      <c r="C15" s="273"/>
      <c r="D15" s="4">
        <v>9</v>
      </c>
      <c r="E15" s="61"/>
      <c r="F15" s="61"/>
      <c r="G15" s="61">
        <v>110293669.81072888</v>
      </c>
      <c r="H15" s="61"/>
      <c r="I15" s="61"/>
      <c r="J15" s="61"/>
      <c r="K15" s="62">
        <f t="shared" si="0"/>
        <v>110293669.81072888</v>
      </c>
      <c r="L15" s="61">
        <v>407542</v>
      </c>
      <c r="M15" s="62">
        <f t="shared" si="1"/>
        <v>110701211.81072888</v>
      </c>
    </row>
    <row r="16" spans="1:13" ht="21" customHeight="1">
      <c r="A16" s="272" t="s">
        <v>301</v>
      </c>
      <c r="B16" s="273"/>
      <c r="C16" s="273"/>
      <c r="D16" s="4">
        <v>10</v>
      </c>
      <c r="E16" s="61"/>
      <c r="F16" s="61"/>
      <c r="G16" s="61">
        <v>347582.29</v>
      </c>
      <c r="H16" s="61"/>
      <c r="I16" s="61"/>
      <c r="J16" s="61"/>
      <c r="K16" s="62">
        <f t="shared" si="0"/>
        <v>347582.29</v>
      </c>
      <c r="L16" s="61">
        <v>0</v>
      </c>
      <c r="M16" s="62">
        <f t="shared" si="1"/>
        <v>347582.29</v>
      </c>
    </row>
    <row r="17" spans="1:13" ht="21.75" customHeight="1">
      <c r="A17" s="272" t="s">
        <v>261</v>
      </c>
      <c r="B17" s="273"/>
      <c r="C17" s="273"/>
      <c r="D17" s="4">
        <v>11</v>
      </c>
      <c r="E17" s="61"/>
      <c r="F17" s="61"/>
      <c r="G17" s="61">
        <v>-7282222.02810189</v>
      </c>
      <c r="H17" s="61"/>
      <c r="I17" s="61"/>
      <c r="J17" s="61"/>
      <c r="K17" s="62">
        <f t="shared" si="0"/>
        <v>-7282222.02810189</v>
      </c>
      <c r="L17" s="61">
        <v>314544</v>
      </c>
      <c r="M17" s="62">
        <f t="shared" si="1"/>
        <v>-6967678.02810189</v>
      </c>
    </row>
    <row r="18" spans="1:13" ht="21.75" customHeight="1">
      <c r="A18" s="274" t="s">
        <v>352</v>
      </c>
      <c r="B18" s="273"/>
      <c r="C18" s="273"/>
      <c r="D18" s="4">
        <v>12</v>
      </c>
      <c r="E18" s="62">
        <f>SUM(E19:E22)</f>
        <v>158688600</v>
      </c>
      <c r="F18" s="62">
        <f aca="true" t="shared" si="5" ref="F18:L18">SUM(F19:F22)</f>
        <v>681482525.25</v>
      </c>
      <c r="G18" s="62">
        <f t="shared" si="5"/>
        <v>-3686983.7600000002</v>
      </c>
      <c r="H18" s="62">
        <f t="shared" si="5"/>
        <v>5566570.119999999</v>
      </c>
      <c r="I18" s="62">
        <f t="shared" si="5"/>
        <v>-237712061.3974083</v>
      </c>
      <c r="J18" s="62">
        <f t="shared" si="5"/>
        <v>227554855.8674083</v>
      </c>
      <c r="K18" s="62">
        <f t="shared" si="0"/>
        <v>831893506.0799999</v>
      </c>
      <c r="L18" s="62">
        <f t="shared" si="5"/>
        <v>-7038546.22</v>
      </c>
      <c r="M18" s="62">
        <f t="shared" si="1"/>
        <v>824854959.8599999</v>
      </c>
    </row>
    <row r="19" spans="1:13" ht="21.75" customHeight="1">
      <c r="A19" s="272" t="s">
        <v>89</v>
      </c>
      <c r="B19" s="273"/>
      <c r="C19" s="273"/>
      <c r="D19" s="4">
        <v>13</v>
      </c>
      <c r="E19" s="61">
        <v>158688600</v>
      </c>
      <c r="F19" s="61">
        <v>681482525.25</v>
      </c>
      <c r="G19" s="61"/>
      <c r="H19" s="61"/>
      <c r="I19" s="61"/>
      <c r="J19" s="61"/>
      <c r="K19" s="62">
        <f t="shared" si="0"/>
        <v>840171125.25</v>
      </c>
      <c r="L19" s="61"/>
      <c r="M19" s="62">
        <f t="shared" si="1"/>
        <v>840171125.25</v>
      </c>
    </row>
    <row r="20" spans="1:13" ht="12.75">
      <c r="A20" s="272" t="s">
        <v>303</v>
      </c>
      <c r="B20" s="273"/>
      <c r="C20" s="273"/>
      <c r="D20" s="4">
        <v>14</v>
      </c>
      <c r="E20" s="61"/>
      <c r="F20" s="61"/>
      <c r="G20" s="61"/>
      <c r="H20" s="61"/>
      <c r="I20" s="61"/>
      <c r="J20" s="61"/>
      <c r="K20" s="62">
        <f t="shared" si="0"/>
        <v>0</v>
      </c>
      <c r="L20" s="61"/>
      <c r="M20" s="62">
        <f t="shared" si="1"/>
        <v>0</v>
      </c>
    </row>
    <row r="21" spans="1:13" ht="12.75">
      <c r="A21" s="272" t="s">
        <v>304</v>
      </c>
      <c r="B21" s="273"/>
      <c r="C21" s="273"/>
      <c r="D21" s="4">
        <v>15</v>
      </c>
      <c r="E21" s="61"/>
      <c r="F21" s="61"/>
      <c r="G21" s="61"/>
      <c r="H21" s="61"/>
      <c r="I21" s="61">
        <v>-1586452.53</v>
      </c>
      <c r="J21" s="61"/>
      <c r="K21" s="62">
        <f t="shared" si="0"/>
        <v>-1586452.53</v>
      </c>
      <c r="L21" s="61"/>
      <c r="M21" s="62">
        <f t="shared" si="1"/>
        <v>-1586452.53</v>
      </c>
    </row>
    <row r="22" spans="1:13" ht="12.75">
      <c r="A22" s="272" t="s">
        <v>305</v>
      </c>
      <c r="B22" s="273"/>
      <c r="C22" s="273"/>
      <c r="D22" s="4">
        <v>16</v>
      </c>
      <c r="E22" s="61"/>
      <c r="F22" s="61"/>
      <c r="G22" s="61">
        <v>-3686983.7600000002</v>
      </c>
      <c r="H22" s="61">
        <v>5566570.119999999</v>
      </c>
      <c r="I22" s="61">
        <v>-236125608.8674083</v>
      </c>
      <c r="J22" s="61">
        <v>227554855.8674083</v>
      </c>
      <c r="K22" s="62">
        <f t="shared" si="0"/>
        <v>-6691166.6400000155</v>
      </c>
      <c r="L22" s="61">
        <v>-7038546.22</v>
      </c>
      <c r="M22" s="62">
        <f t="shared" si="1"/>
        <v>-13729712.860000014</v>
      </c>
    </row>
    <row r="23" spans="1:13" ht="21.75" customHeight="1" thickBot="1">
      <c r="A23" s="286" t="s">
        <v>353</v>
      </c>
      <c r="B23" s="287"/>
      <c r="C23" s="287"/>
      <c r="D23" s="13">
        <v>17</v>
      </c>
      <c r="E23" s="63">
        <f aca="true" t="shared" si="6" ref="E23:J23">E10+E11+E18</f>
        <v>601575800</v>
      </c>
      <c r="F23" s="63">
        <f t="shared" si="6"/>
        <v>681482525.25</v>
      </c>
      <c r="G23" s="63">
        <f t="shared" si="6"/>
        <v>246802764.58856398</v>
      </c>
      <c r="H23" s="63">
        <f t="shared" si="6"/>
        <v>514745571.48</v>
      </c>
      <c r="I23" s="63">
        <f t="shared" si="6"/>
        <v>617637018.3525918</v>
      </c>
      <c r="J23" s="63">
        <f t="shared" si="6"/>
        <v>-466073143.4347055</v>
      </c>
      <c r="K23" s="63">
        <f t="shared" si="0"/>
        <v>2196170536.23645</v>
      </c>
      <c r="L23" s="63">
        <f>L10+L11+L18</f>
        <v>35073026.76710299</v>
      </c>
      <c r="M23" s="63">
        <f t="shared" si="1"/>
        <v>2231243563.0035534</v>
      </c>
    </row>
    <row r="24" spans="1:13" ht="24" customHeight="1" thickTop="1">
      <c r="A24" s="288" t="s">
        <v>306</v>
      </c>
      <c r="B24" s="289"/>
      <c r="C24" s="289"/>
      <c r="D24" s="14">
        <v>18</v>
      </c>
      <c r="E24" s="64">
        <f>E23</f>
        <v>601575800</v>
      </c>
      <c r="F24" s="64">
        <f aca="true" t="shared" si="7" ref="F24:M24">F23</f>
        <v>681482525.25</v>
      </c>
      <c r="G24" s="64">
        <f t="shared" si="7"/>
        <v>246802764.58856398</v>
      </c>
      <c r="H24" s="64">
        <f t="shared" si="7"/>
        <v>514745571.48</v>
      </c>
      <c r="I24" s="64">
        <f t="shared" si="7"/>
        <v>617637018.3525918</v>
      </c>
      <c r="J24" s="64">
        <f t="shared" si="7"/>
        <v>-466073143.4347055</v>
      </c>
      <c r="K24" s="64">
        <f t="shared" si="7"/>
        <v>2196170536.23645</v>
      </c>
      <c r="L24" s="64">
        <f t="shared" si="7"/>
        <v>35073026.76710299</v>
      </c>
      <c r="M24" s="64">
        <f t="shared" si="7"/>
        <v>2231243563.0035534</v>
      </c>
    </row>
    <row r="25" spans="1:13" ht="12.75">
      <c r="A25" s="272" t="s">
        <v>308</v>
      </c>
      <c r="B25" s="273"/>
      <c r="C25" s="273"/>
      <c r="D25" s="4">
        <v>19</v>
      </c>
      <c r="E25" s="61"/>
      <c r="F25" s="61"/>
      <c r="G25" s="61"/>
      <c r="H25" s="61"/>
      <c r="I25" s="61"/>
      <c r="J25" s="61"/>
      <c r="K25" s="62">
        <f t="shared" si="0"/>
        <v>0</v>
      </c>
      <c r="L25" s="61"/>
      <c r="M25" s="62">
        <f t="shared" si="1"/>
        <v>0</v>
      </c>
    </row>
    <row r="26" spans="1:13" ht="20.25" customHeight="1">
      <c r="A26" s="272" t="s">
        <v>307</v>
      </c>
      <c r="B26" s="273"/>
      <c r="C26" s="273"/>
      <c r="D26" s="4">
        <v>20</v>
      </c>
      <c r="E26" s="61"/>
      <c r="F26" s="61"/>
      <c r="G26" s="61"/>
      <c r="H26" s="61"/>
      <c r="I26" s="61"/>
      <c r="J26" s="61"/>
      <c r="K26" s="62">
        <f t="shared" si="0"/>
        <v>0</v>
      </c>
      <c r="L26" s="61"/>
      <c r="M26" s="62">
        <f t="shared" si="1"/>
        <v>0</v>
      </c>
    </row>
    <row r="27" spans="1:13" ht="21.75" customHeight="1">
      <c r="A27" s="274" t="s">
        <v>354</v>
      </c>
      <c r="B27" s="273"/>
      <c r="C27" s="273"/>
      <c r="D27" s="4">
        <v>21</v>
      </c>
      <c r="E27" s="62">
        <f>SUM(E24:E26)</f>
        <v>601575800</v>
      </c>
      <c r="F27" s="62">
        <f aca="true" t="shared" si="8" ref="F27:L27">SUM(F24:F26)</f>
        <v>681482525.25</v>
      </c>
      <c r="G27" s="62">
        <f t="shared" si="8"/>
        <v>246802764.58856398</v>
      </c>
      <c r="H27" s="62">
        <f t="shared" si="8"/>
        <v>514745571.48</v>
      </c>
      <c r="I27" s="62">
        <f t="shared" si="8"/>
        <v>617637018.3525918</v>
      </c>
      <c r="J27" s="62">
        <f t="shared" si="8"/>
        <v>-466073143.4347055</v>
      </c>
      <c r="K27" s="62">
        <f t="shared" si="0"/>
        <v>2196170536.23645</v>
      </c>
      <c r="L27" s="62">
        <f t="shared" si="8"/>
        <v>35073026.76710299</v>
      </c>
      <c r="M27" s="62">
        <f t="shared" si="1"/>
        <v>2231243563.0035534</v>
      </c>
    </row>
    <row r="28" spans="1:13" ht="23.25" customHeight="1">
      <c r="A28" s="274" t="s">
        <v>355</v>
      </c>
      <c r="B28" s="273"/>
      <c r="C28" s="273"/>
      <c r="D28" s="4">
        <v>22</v>
      </c>
      <c r="E28" s="62">
        <f aca="true" t="shared" si="9" ref="E28:J28">E29+E30</f>
        <v>0</v>
      </c>
      <c r="F28" s="62">
        <f t="shared" si="9"/>
        <v>0</v>
      </c>
      <c r="G28" s="62">
        <f t="shared" si="9"/>
        <v>-33725431.699999996</v>
      </c>
      <c r="H28" s="62">
        <f t="shared" si="9"/>
        <v>0</v>
      </c>
      <c r="I28" s="62">
        <f t="shared" si="9"/>
        <v>0</v>
      </c>
      <c r="J28" s="62">
        <f t="shared" si="9"/>
        <v>39700276.79683367</v>
      </c>
      <c r="K28" s="62">
        <f t="shared" si="0"/>
        <v>5974845.096833676</v>
      </c>
      <c r="L28" s="62">
        <f>L29+L30</f>
        <v>25124.464813899947</v>
      </c>
      <c r="M28" s="62">
        <f t="shared" si="1"/>
        <v>5999969.561647576</v>
      </c>
    </row>
    <row r="29" spans="1:13" ht="13.5" customHeight="1">
      <c r="A29" s="272" t="s">
        <v>90</v>
      </c>
      <c r="B29" s="273"/>
      <c r="C29" s="273"/>
      <c r="D29" s="4">
        <v>23</v>
      </c>
      <c r="E29" s="61">
        <v>0</v>
      </c>
      <c r="F29" s="61">
        <v>0</v>
      </c>
      <c r="G29" s="61">
        <v>0.06</v>
      </c>
      <c r="H29" s="61">
        <v>0</v>
      </c>
      <c r="I29" s="61"/>
      <c r="J29" s="61">
        <v>39700276.79683367</v>
      </c>
      <c r="K29" s="62">
        <f t="shared" si="0"/>
        <v>39700276.856833674</v>
      </c>
      <c r="L29" s="61">
        <v>438630.3148139</v>
      </c>
      <c r="M29" s="62">
        <f t="shared" si="1"/>
        <v>40138907.17164757</v>
      </c>
    </row>
    <row r="30" spans="1:15" ht="21.75" customHeight="1">
      <c r="A30" s="272" t="s">
        <v>87</v>
      </c>
      <c r="B30" s="273"/>
      <c r="C30" s="273"/>
      <c r="D30" s="4">
        <v>24</v>
      </c>
      <c r="E30" s="62">
        <f aca="true" t="shared" si="10" ref="E30:J30">SUM(E31:E34)</f>
        <v>0</v>
      </c>
      <c r="F30" s="62">
        <f t="shared" si="10"/>
        <v>0</v>
      </c>
      <c r="G30" s="62">
        <f t="shared" si="10"/>
        <v>-33725431.76</v>
      </c>
      <c r="H30" s="62">
        <f t="shared" si="10"/>
        <v>0</v>
      </c>
      <c r="I30" s="62">
        <f t="shared" si="10"/>
        <v>0</v>
      </c>
      <c r="J30" s="62">
        <f t="shared" si="10"/>
        <v>0</v>
      </c>
      <c r="K30" s="62">
        <f t="shared" si="0"/>
        <v>-33725431.76</v>
      </c>
      <c r="L30" s="62">
        <f>L31+L32+L33+L34</f>
        <v>-413505.85000000003</v>
      </c>
      <c r="M30" s="62">
        <f t="shared" si="1"/>
        <v>-34138937.61</v>
      </c>
      <c r="O30" s="68"/>
    </row>
    <row r="31" spans="1:13" ht="21.75" customHeight="1">
      <c r="A31" s="272" t="s">
        <v>299</v>
      </c>
      <c r="B31" s="273"/>
      <c r="C31" s="273"/>
      <c r="D31" s="4">
        <v>25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2">
        <f t="shared" si="0"/>
        <v>0</v>
      </c>
      <c r="L31" s="61">
        <v>0</v>
      </c>
      <c r="M31" s="62">
        <f t="shared" si="1"/>
        <v>0</v>
      </c>
    </row>
    <row r="32" spans="1:13" ht="21.75" customHeight="1">
      <c r="A32" s="272" t="s">
        <v>300</v>
      </c>
      <c r="B32" s="273"/>
      <c r="C32" s="273"/>
      <c r="D32" s="4">
        <v>26</v>
      </c>
      <c r="E32" s="61">
        <v>0</v>
      </c>
      <c r="F32" s="61">
        <v>0</v>
      </c>
      <c r="G32" s="61">
        <v>-36603311.22</v>
      </c>
      <c r="H32" s="61">
        <v>0</v>
      </c>
      <c r="I32" s="61">
        <v>0</v>
      </c>
      <c r="J32" s="61">
        <v>0</v>
      </c>
      <c r="K32" s="62">
        <f t="shared" si="0"/>
        <v>-36603311.22</v>
      </c>
      <c r="L32" s="61">
        <v>58.23</v>
      </c>
      <c r="M32" s="62">
        <f t="shared" si="1"/>
        <v>-36603252.99</v>
      </c>
    </row>
    <row r="33" spans="1:13" ht="22.5" customHeight="1">
      <c r="A33" s="272" t="s">
        <v>301</v>
      </c>
      <c r="B33" s="273"/>
      <c r="C33" s="273"/>
      <c r="D33" s="4">
        <v>27</v>
      </c>
      <c r="E33" s="61">
        <v>0</v>
      </c>
      <c r="F33" s="61">
        <v>0</v>
      </c>
      <c r="G33" s="61">
        <v>3632087.43</v>
      </c>
      <c r="H33" s="61">
        <v>0</v>
      </c>
      <c r="I33" s="61">
        <v>0</v>
      </c>
      <c r="J33" s="61">
        <v>0</v>
      </c>
      <c r="K33" s="62">
        <f t="shared" si="0"/>
        <v>3632087.43</v>
      </c>
      <c r="L33" s="61">
        <v>-478.55</v>
      </c>
      <c r="M33" s="62">
        <f t="shared" si="1"/>
        <v>3631608.8800000004</v>
      </c>
    </row>
    <row r="34" spans="1:13" ht="21" customHeight="1">
      <c r="A34" s="272" t="s">
        <v>261</v>
      </c>
      <c r="B34" s="273"/>
      <c r="C34" s="273"/>
      <c r="D34" s="4">
        <v>28</v>
      </c>
      <c r="E34" s="61">
        <v>0</v>
      </c>
      <c r="F34" s="61">
        <v>0</v>
      </c>
      <c r="G34" s="61">
        <v>-754207.9700000004</v>
      </c>
      <c r="H34" s="61"/>
      <c r="I34" s="61"/>
      <c r="J34" s="61">
        <v>0</v>
      </c>
      <c r="K34" s="62">
        <f t="shared" si="0"/>
        <v>-754207.9700000004</v>
      </c>
      <c r="L34" s="61">
        <v>-413085.53</v>
      </c>
      <c r="M34" s="62">
        <f t="shared" si="1"/>
        <v>-1167293.5000000005</v>
      </c>
    </row>
    <row r="35" spans="1:13" ht="33.75" customHeight="1">
      <c r="A35" s="274" t="s">
        <v>356</v>
      </c>
      <c r="B35" s="273"/>
      <c r="C35" s="273"/>
      <c r="D35" s="4">
        <v>29</v>
      </c>
      <c r="E35" s="62">
        <f aca="true" t="shared" si="11" ref="E35:J35">SUM(E36:E39)</f>
        <v>0</v>
      </c>
      <c r="F35" s="62">
        <f t="shared" si="11"/>
        <v>0</v>
      </c>
      <c r="G35" s="62">
        <f t="shared" si="11"/>
        <v>-1158553.32</v>
      </c>
      <c r="H35" s="62">
        <f t="shared" si="11"/>
        <v>-119210277.64</v>
      </c>
      <c r="I35" s="62">
        <f>SUM(I36:I39)</f>
        <v>-339252893.9737417</v>
      </c>
      <c r="J35" s="62">
        <f t="shared" si="11"/>
        <v>466073142.875427</v>
      </c>
      <c r="K35" s="62">
        <f t="shared" si="0"/>
        <v>6451417.941685319</v>
      </c>
      <c r="L35" s="62">
        <f>SUM(L36:L39)</f>
        <v>-19213037.511685</v>
      </c>
      <c r="M35" s="62">
        <f t="shared" si="1"/>
        <v>-12761619.56999968</v>
      </c>
    </row>
    <row r="36" spans="1:13" ht="26.25" customHeight="1">
      <c r="A36" s="272" t="s">
        <v>302</v>
      </c>
      <c r="B36" s="273"/>
      <c r="C36" s="273"/>
      <c r="D36" s="4">
        <v>30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f t="shared" si="0"/>
        <v>0</v>
      </c>
      <c r="L36" s="61"/>
      <c r="M36" s="62">
        <f t="shared" si="1"/>
        <v>0</v>
      </c>
    </row>
    <row r="37" spans="1:13" ht="12.75">
      <c r="A37" s="272" t="s">
        <v>303</v>
      </c>
      <c r="B37" s="273"/>
      <c r="C37" s="273"/>
      <c r="D37" s="4">
        <v>31</v>
      </c>
      <c r="E37" s="61">
        <v>0</v>
      </c>
      <c r="F37" s="61">
        <v>0</v>
      </c>
      <c r="G37" s="61">
        <v>0</v>
      </c>
      <c r="H37" s="61">
        <v>0</v>
      </c>
      <c r="I37" s="61">
        <v>6132126</v>
      </c>
      <c r="J37" s="61">
        <v>0</v>
      </c>
      <c r="K37" s="62">
        <f t="shared" si="0"/>
        <v>6132126</v>
      </c>
      <c r="L37" s="61">
        <v>-6132126</v>
      </c>
      <c r="M37" s="62">
        <f t="shared" si="1"/>
        <v>0</v>
      </c>
    </row>
    <row r="38" spans="1:13" ht="12.75">
      <c r="A38" s="272" t="s">
        <v>304</v>
      </c>
      <c r="B38" s="273"/>
      <c r="C38" s="273"/>
      <c r="D38" s="4">
        <v>32</v>
      </c>
      <c r="E38" s="61">
        <v>0</v>
      </c>
      <c r="F38" s="61">
        <v>0</v>
      </c>
      <c r="G38" s="61">
        <v>0</v>
      </c>
      <c r="H38" s="61">
        <v>0</v>
      </c>
      <c r="I38" s="61">
        <v>-289996.278315</v>
      </c>
      <c r="J38" s="61">
        <v>0</v>
      </c>
      <c r="K38" s="62">
        <f t="shared" si="0"/>
        <v>-289996.278315</v>
      </c>
      <c r="L38" s="61">
        <v>-407686.611685</v>
      </c>
      <c r="M38" s="62">
        <f t="shared" si="1"/>
        <v>-697682.89</v>
      </c>
    </row>
    <row r="39" spans="1:13" ht="12.75">
      <c r="A39" s="272" t="s">
        <v>91</v>
      </c>
      <c r="B39" s="273"/>
      <c r="C39" s="273"/>
      <c r="D39" s="4">
        <v>33</v>
      </c>
      <c r="E39" s="61">
        <v>0</v>
      </c>
      <c r="F39" s="61">
        <v>0</v>
      </c>
      <c r="G39" s="61">
        <v>-1158553.32</v>
      </c>
      <c r="H39" s="61">
        <v>-119210277.64</v>
      </c>
      <c r="I39" s="61">
        <v>-345095023.6954267</v>
      </c>
      <c r="J39" s="61">
        <v>466073142.875427</v>
      </c>
      <c r="K39" s="62">
        <f t="shared" si="0"/>
        <v>609288.2200003266</v>
      </c>
      <c r="L39" s="61">
        <v>-12673224.899999999</v>
      </c>
      <c r="M39" s="62">
        <f t="shared" si="1"/>
        <v>-12063936.679999672</v>
      </c>
    </row>
    <row r="40" spans="1:13" ht="48.75" customHeight="1">
      <c r="A40" s="290" t="s">
        <v>357</v>
      </c>
      <c r="B40" s="291"/>
      <c r="C40" s="291"/>
      <c r="D40" s="11">
        <v>34</v>
      </c>
      <c r="E40" s="65">
        <f aca="true" t="shared" si="12" ref="E40:J40">E27+E28+E35</f>
        <v>601575800</v>
      </c>
      <c r="F40" s="65">
        <f t="shared" si="12"/>
        <v>681482525.25</v>
      </c>
      <c r="G40" s="65">
        <f t="shared" si="12"/>
        <v>211918779.568564</v>
      </c>
      <c r="H40" s="65">
        <f t="shared" si="12"/>
        <v>395535293.84000003</v>
      </c>
      <c r="I40" s="65">
        <f t="shared" si="12"/>
        <v>278384124.37885004</v>
      </c>
      <c r="J40" s="65">
        <f t="shared" si="12"/>
        <v>39700276.237555206</v>
      </c>
      <c r="K40" s="65">
        <f t="shared" si="0"/>
        <v>2208596799.274969</v>
      </c>
      <c r="L40" s="65">
        <f>L27+L28+L35</f>
        <v>15885113.72023189</v>
      </c>
      <c r="M40" s="65">
        <f t="shared" si="1"/>
        <v>2224481912.995201</v>
      </c>
    </row>
    <row r="42" spans="5:13" ht="12.75">
      <c r="E42" s="47"/>
      <c r="F42" s="47"/>
      <c r="G42" s="47"/>
      <c r="H42" s="47"/>
      <c r="I42" s="47"/>
      <c r="J42" s="47"/>
      <c r="K42" s="47"/>
      <c r="L42" s="47"/>
      <c r="M42" s="47"/>
    </row>
    <row r="44" spans="5:13" ht="12.75">
      <c r="E44" s="47"/>
      <c r="F44" s="47"/>
      <c r="G44" s="47"/>
      <c r="H44" s="47"/>
      <c r="I44" s="47"/>
      <c r="J44" s="47"/>
      <c r="K44" s="47"/>
      <c r="L44" s="47"/>
      <c r="M44" s="47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 K36:K37 K38:K39 K12" formulaRange="1"/>
    <ignoredError sqref="K10:K11 K27:K29 K40 K31:K34 K13:K23 K24 M24" formula="1" formulaRange="1"/>
    <ignoredError sqref="E6:F6 G6:I6 J6:M6" numberStoredAsText="1"/>
    <ignoredError sqref="E24:J24 L24" unlockedFormula="1"/>
    <ignoredError sqref="L23 L13 L18 K30 K35:M35 M30" formula="1"/>
    <ignoredError sqref="K24 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28" sqref="F28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292" t="s">
        <v>349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293" t="s">
        <v>82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2014-04-28T12:00:47Z</cp:lastPrinted>
  <dcterms:created xsi:type="dcterms:W3CDTF">2008-10-17T11:51:54Z</dcterms:created>
  <dcterms:modified xsi:type="dcterms:W3CDTF">2015-07-29T08:34:33Z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