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95" windowHeight="8715" activeTab="3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6">'BILJEŠKE '!$A$1:$J$38</definedName>
    <definedName name="_xlnm.Print_Area" localSheetId="0">'OPCI PODACI'!$A$1:$I$64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<sst xmlns="http://schemas.openxmlformats.org/spreadsheetml/2006/main" count="542" uniqueCount="401">
  <si>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</si>
  <si>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</si>
  <si>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</si>
  <si>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</si>
  <si>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</si>
  <si>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</si>
  <si>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</si>
  <si>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</si>
  <si>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</si>
  <si>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</si>
  <si>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</si>
  <si>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</si>
  <si>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</si>
  <si>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</si>
  <si>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</si>
  <si>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</si>
  <si>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</si>
  <si>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</si>
  <si>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</si>
  <si>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</si>
  <si>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</si>
  <si>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</si>
  <si>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</si>
  <si>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</si>
  <si>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</si>
  <si>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</si>
  <si>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</si>
  <si>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</si>
  <si>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</si>
  <si>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</si>
  <si>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</si>
  <si>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</si>
  <si>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</si>
  <si>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</si>
  <si>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</si>
  <si>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</si>
  <si>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</si>
  <si>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</si>
  <si>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</si>
  <si>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</si>
  <si>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</si>
  <si>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</si>
  <si>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</si>
  <si>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</si>
  <si>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</si>
  <si>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</si>
  <si>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</si>
  <si>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</si>
  <si>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</si>
  <si>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</si>
  <si>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</si>
  <si>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</si>
  <si>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</si>
  <si>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</si>
  <si>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</si>
  <si>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</si>
  <si>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</si>
  <si>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</si>
  <si>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</si>
  <si>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</si>
  <si>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</si>
  <si>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</si>
  <si>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</si>
  <si>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</si>
  <si>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</si>
  <si>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</si>
  <si>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</si>
  <si>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</si>
  <si>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</si>
  <si>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</si>
  <si>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</si>
  <si>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</si>
  <si>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</si>
  <si>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</si>
  <si>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</si>
  <si>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</si>
  <si>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</si>
  <si>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</si>
  <si>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</si>
  <si>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</si>
  <si>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</si>
  <si>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</si>
  <si>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</si>
  <si>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</si>
  <si>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</si>
  <si>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</si>
  <si>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</si>
  <si>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</si>
  <si>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</si>
  <si>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</si>
  <si>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</si>
  <si>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</si>
  <si>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</si>
  <si>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</si>
  <si>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</si>
  <si>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</si>
  <si>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</si>
  <si>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</si>
  <si>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</si>
  <si>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</si>
  <si>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</si>
  <si>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</si>
  <si>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</si>
  <si>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</si>
  <si>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</si>
  <si>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</si>
  <si>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</si>
  <si>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</si>
  <si>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</si>
  <si>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</si>
  <si>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</si>
  <si>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</si>
  <si>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</si>
  <si>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</si>
  <si>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</si>
  <si>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</si>
  <si>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</si>
  <si>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</si>
  <si>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</si>
  <si>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</si>
  <si>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</si>
  <si>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</si>
  <si>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</si>
  <si>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</si>
  <si>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</si>
  <si>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</si>
  <si>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</si>
  <si>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</si>
  <si>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</si>
  <si>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</si>
  <si>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</si>
  <si>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</si>
  <si>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</si>
  <si>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</si>
  <si>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</si>
  <si>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</si>
  <si>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</si>
  <si>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</si>
  <si>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</si>
  <si>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</si>
  <si>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</si>
  <si>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</si>
  <si>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</si>
  <si>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</si>
  <si>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</si>
  <si>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</si>
  <si>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</si>
  <si>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</si>
  <si>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</si>
  <si>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</si>
  <si>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</si>
  <si>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</si>
  <si>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</si>
  <si>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</si>
  <si>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</si>
  <si>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</si>
  <si>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</si>
  <si>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</si>
  <si>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</si>
  <si>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</si>
  <si>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</si>
  <si>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</si>
  <si>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</si>
  <si>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</si>
  <si>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</si>
  <si>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</si>
  <si>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</si>
  <si>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</si>
  <si>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</si>
  <si>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</si>
  <si>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</si>
  <si>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</si>
  <si>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</si>
  <si>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</si>
  <si>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</si>
  <si>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</si>
  <si>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</si>
  <si>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</si>
  <si>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</si>
  <si>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</si>
  <si>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</si>
  <si>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</si>
  <si>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</si>
  <si>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</si>
  <si>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</si>
  <si>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</si>
  <si>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</si>
  <si>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</si>
  <si>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</si>
  <si>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</si>
  <si>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</si>
  <si>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</si>
  <si>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</si>
  <si>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</si>
  <si>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</si>
  <si>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</si>
  <si>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</si>
  <si>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</si>
  <si>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</si>
  <si>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</si>
  <si>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</si>
  <si>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</si>
  <si>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</si>
  <si>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</si>
  <si>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</si>
  <si>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</si>
  <si>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</si>
  <si>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</si>
  <si>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</si>
  <si>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</si>
  <si>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</si>
  <si>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</si>
  <si>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</si>
  <si>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</si>
  <si>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</si>
  <si>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</si>
  <si>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</si>
  <si>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</si>
  <si>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</si>
  <si>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</si>
  <si>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</si>
  <si>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</si>
  <si>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</si>
  <si>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</si>
  <si>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</si>
  <si>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</si>
  <si>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</si>
  <si>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</si>
  <si>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</si>
  <si>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</si>
  <si>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</si>
  <si>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</si>
  <si>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</si>
  <si>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</si>
  <si>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</si>
  <si>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</si>
  <si>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</si>
  <si>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</si>
  <si>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</si>
  <si>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</si>
  <si>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</si>
  <si>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</si>
  <si>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</si>
  <si>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</si>
  <si>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</si>
  <si>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</si>
  <si>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</si>
  <si>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</si>
  <si>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</si>
  <si>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</si>
  <si>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</si>
  <si>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</si>
  <si>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</si>
  <si>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</si>
  <si>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</si>
  <si>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</si>
  <si>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</si>
  <si>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</si>
  <si>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</si>
  <si>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</si>
  <si>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</si>
  <si>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</si>
  <si>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</si>
  <si>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</si>
  <si>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</si>
  <si>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</si>
  <si>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</si>
  <si>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</si>
  <si>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</si>
  <si>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</si>
  <si>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</si>
  <si>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</si>
  <si>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</si>
  <si>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</si>
  <si>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</si>
  <si>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</si>
  <si>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</si>
  <si>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</si>
  <si>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</si>
  <si>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</si>
  <si>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</si>
  <si>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</si>
  <si>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</si>
  <si>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</si>
  <si>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</si>
  <si>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</si>
  <si>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</si>
  <si>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</si>
  <si>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</si>
  <si>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</si>
  <si>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</si>
  <si>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</si>
  <si>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</si>
  <si>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</si>
  <si>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B. OBVEZE DRUGOG REDA (PODREĐENE OBVEZE)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</si>
  <si>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</si>
  <si>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</si>
  <si>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</si>
  <si>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</si>
  <si>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</si>
  <si>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</si>
  <si>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</si>
  <si>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</si>
  <si>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</si>
  <si>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</si>
  <si>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</si>
  <si>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</si>
  <si>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</si>
  <si>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</si>
  <si>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</si>
  <si>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</si>
  <si>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</si>
  <si>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</si>
  <si>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</si>
  <si>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</si>
  <si>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</si>
  <si>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</si>
  <si>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</si>
  <si>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</si>
  <si>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</si>
  <si>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</si>
  <si>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</si>
  <si>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</si>
  <si>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</si>
  <si>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</si>
  <si>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</si>
  <si>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</si>
  <si>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</si>
  <si>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</si>
  <si>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</si>
  <si>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</si>
  <si>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</si>
  <si>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</si>
  <si>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</si>
  <si>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</si>
  <si>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</si>
  <si>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</si>
  <si>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</si>
  <si>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</si>
  <si>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</si>
  <si>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</si>
  <si>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</si>
  <si>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</si>
  <si>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</si>
  <si>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</si>
  <si>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</si>
  <si>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</si>
  <si>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</si>
  <si>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</si>
  <si>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</si>
  <si>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</si>
  <si>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</si>
  <si>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</si>
  <si>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</si>
  <si>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</si>
  <si>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</si>
  <si>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</si>
  <si>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</si>
  <si>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</si>
  <si>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</si>
  <si>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</si>
  <si>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</si>
  <si>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</si>
  <si>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</si>
  <si>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</si>
  <si>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</si>
  <si>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</si>
  <si>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</si>
  <si>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>1. Financijski izvjštaji (bilanca, račun dobiti i gubitka, izvještaj o novčanim tokovima,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</si>
  <si>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</si>
  <si>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</si>
  <si>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</si>
  <si>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obveznik koji sastavlja konsolidirani financijski izvještaj)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</si>
  <si>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</si>
  <si>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</si>
  <si>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</si>
  <si>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</si>
  <si>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</si>
  <si>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</si>
  <si>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01.01.2012.</t>
  </si>
  <si>
    <t>03276147</t>
  </si>
  <si>
    <t>080051022</t>
  </si>
  <si>
    <t>26187994862</t>
  </si>
  <si>
    <t>CROATIA osiguranje d.d.</t>
  </si>
  <si>
    <t>ZAGREB</t>
  </si>
  <si>
    <t>Miramarska 22</t>
  </si>
  <si>
    <t>www.crosig.hr</t>
  </si>
  <si>
    <t>GRAD ZAGREB</t>
  </si>
  <si>
    <t>NE</t>
  </si>
  <si>
    <t>6512</t>
  </si>
  <si>
    <t>KATICA KUZMANOVIĆ</t>
  </si>
  <si>
    <t>01/6333-117</t>
  </si>
  <si>
    <t>01/6332-073</t>
  </si>
  <si>
    <t>katica.kuzmanovic@crosig.hr</t>
  </si>
  <si>
    <t>30.09.2012.</t>
  </si>
  <si>
    <t>Stanje na dan: 30.09.2012.</t>
  </si>
  <si>
    <t>U razdoblju: 01.01.2012. do 30.09.2012.</t>
  </si>
  <si>
    <t>U razdoblju:01.01.2012.-30.09.2012.</t>
  </si>
  <si>
    <t>Za razdoblje:01.01.2012.-30.09.2012.</t>
  </si>
  <si>
    <t>U razdoblju: 01.07.2012. do 30.09.2012.</t>
  </si>
  <si>
    <t xml:space="preserve"> KREŠIMIR STARČEVIĆ, IVAN FABIJANČIĆ 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</si>
</sst>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</numFmts>
  <fonts count="5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0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0"/>
    </font>
    <font>
      <b/>
      <sz val="12"/>
      <color indexed="8"/>
      <name val="Arial"/>
      <family val="2"/>
    </font>
    <font>
      <u val="single"/>
      <sz val="9"/>
      <color indexed="8"/>
      <name val="Arial"/>
      <family val="0"/>
    </font>
    <font>
      <sz val="9"/>
      <color indexed="8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5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6" xfId="0" applyNumberFormat="1" applyFont="1" applyFill="1" applyBorder="1" applyAlignment="1">
      <alignment horizontal="center" vertical="center"/>
    </xf>
    <xf numFmtId="167" fontId="6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167" fontId="6" fillId="0" borderId="19" xfId="0" applyNumberFormat="1" applyFont="1" applyFill="1" applyBorder="1" applyAlignment="1">
      <alignment horizontal="center" vertical="center"/>
    </xf>
    <xf numFmtId="167" fontId="6" fillId="0" borderId="20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167" fontId="2" fillId="0" borderId="2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3" fontId="3" fillId="0" borderId="15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24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8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18" xfId="0" applyFont="1" applyFill="1" applyBorder="1" applyAlignment="1" applyProtection="1">
      <alignment horizontal="center" vertical="top" wrapText="1"/>
      <protection hidden="1"/>
    </xf>
    <xf numFmtId="0" fontId="8" fillId="0" borderId="18" xfId="0" applyFont="1" applyFill="1" applyBorder="1" applyAlignment="1">
      <alignment horizontal="center" vertical="top" wrapText="1"/>
    </xf>
    <xf numFmtId="0" fontId="0" fillId="0" borderId="0" xfId="58" applyFont="1" applyAlignment="1">
      <alignment/>
      <protection/>
    </xf>
    <xf numFmtId="0" fontId="14" fillId="0" borderId="25" xfId="58" applyFont="1" applyFill="1" applyBorder="1" applyAlignment="1" applyProtection="1">
      <alignment horizontal="center" vertical="center"/>
      <protection hidden="1" locked="0"/>
    </xf>
    <xf numFmtId="0" fontId="13" fillId="0" borderId="0" xfId="58" applyFont="1" applyFill="1" applyBorder="1" applyAlignment="1" applyProtection="1">
      <alignment horizontal="left" vertical="center"/>
      <protection hidden="1"/>
    </xf>
    <xf numFmtId="0" fontId="14" fillId="0" borderId="0" xfId="58" applyFont="1">
      <alignment vertical="top"/>
      <protection/>
    </xf>
    <xf numFmtId="0" fontId="14" fillId="0" borderId="0" xfId="58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horizontal="center" vertical="center" wrapText="1"/>
      <protection hidden="1"/>
    </xf>
    <xf numFmtId="0" fontId="14" fillId="0" borderId="0" xfId="58" applyFont="1" applyBorder="1" applyProtection="1">
      <alignment vertical="top"/>
      <protection hidden="1"/>
    </xf>
    <xf numFmtId="0" fontId="14" fillId="0" borderId="0" xfId="58" applyFont="1" applyBorder="1" applyAlignment="1" applyProtection="1">
      <alignment/>
      <protection hidden="1"/>
    </xf>
    <xf numFmtId="0" fontId="16" fillId="0" borderId="0" xfId="58" applyFont="1" applyBorder="1" applyAlignment="1" applyProtection="1">
      <alignment horizontal="right" vertical="center" wrapText="1"/>
      <protection hidden="1"/>
    </xf>
    <xf numFmtId="0" fontId="16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8" applyFont="1" applyFill="1" applyBorder="1" applyAlignment="1" applyProtection="1">
      <alignment horizontal="left" vertical="center"/>
      <protection hidden="1"/>
    </xf>
    <xf numFmtId="0" fontId="14" fillId="0" borderId="0" xfId="58" applyFont="1" applyBorder="1" applyAlignment="1" applyProtection="1">
      <alignment horizontal="left"/>
      <protection hidden="1"/>
    </xf>
    <xf numFmtId="0" fontId="14" fillId="0" borderId="0" xfId="58" applyFont="1" applyBorder="1" applyAlignment="1">
      <alignment horizontal="left" vertical="center"/>
      <protection/>
    </xf>
    <xf numFmtId="0" fontId="14" fillId="0" borderId="0" xfId="58" applyFont="1" applyBorder="1" applyAlignment="1" applyProtection="1">
      <alignment vertical="top"/>
      <protection hidden="1"/>
    </xf>
    <xf numFmtId="0" fontId="14" fillId="0" borderId="0" xfId="58" applyFont="1" applyBorder="1" applyAlignment="1" applyProtection="1">
      <alignment horizontal="right"/>
      <protection hidden="1"/>
    </xf>
    <xf numFmtId="0" fontId="13" fillId="0" borderId="0" xfId="58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Border="1" applyProtection="1">
      <alignment vertical="top"/>
      <protection hidden="1"/>
    </xf>
    <xf numFmtId="0" fontId="13" fillId="0" borderId="0" xfId="58" applyFont="1" applyBorder="1" applyAlignment="1" applyProtection="1">
      <alignment vertical="top"/>
      <protection hidden="1"/>
    </xf>
    <xf numFmtId="0" fontId="14" fillId="0" borderId="0" xfId="58" applyFont="1" applyFill="1" applyBorder="1" applyProtection="1">
      <alignment vertical="top"/>
      <protection hidden="1"/>
    </xf>
    <xf numFmtId="0" fontId="14" fillId="0" borderId="0" xfId="58" applyFont="1" applyBorder="1" applyAlignment="1" applyProtection="1">
      <alignment horizontal="center" vertical="center"/>
      <protection hidden="1" locked="0"/>
    </xf>
    <xf numFmtId="0" fontId="14" fillId="0" borderId="0" xfId="58" applyFont="1" applyBorder="1" applyAlignment="1" applyProtection="1">
      <alignment wrapText="1"/>
      <protection hidden="1"/>
    </xf>
    <xf numFmtId="0" fontId="14" fillId="0" borderId="0" xfId="58" applyFont="1" applyBorder="1" applyAlignment="1" applyProtection="1">
      <alignment horizontal="right" vertical="top"/>
      <protection hidden="1"/>
    </xf>
    <xf numFmtId="0" fontId="14" fillId="0" borderId="0" xfId="58" applyFont="1" applyBorder="1" applyAlignment="1" applyProtection="1">
      <alignment horizontal="center" vertical="top"/>
      <protection hidden="1"/>
    </xf>
    <xf numFmtId="0" fontId="14" fillId="0" borderId="0" xfId="58" applyFont="1" applyBorder="1" applyAlignment="1" applyProtection="1">
      <alignment horizontal="center"/>
      <protection hidden="1"/>
    </xf>
    <xf numFmtId="0" fontId="14" fillId="0" borderId="0" xfId="58" applyFont="1" applyBorder="1" applyAlignment="1" applyProtection="1">
      <alignment horizontal="left" vertical="top"/>
      <protection hidden="1"/>
    </xf>
    <xf numFmtId="0" fontId="14" fillId="0" borderId="26" xfId="58" applyFont="1" applyBorder="1" applyProtection="1">
      <alignment vertical="top"/>
      <protection hidden="1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27" xfId="58" applyFont="1" applyBorder="1" applyProtection="1">
      <alignment vertical="top"/>
      <protection hidden="1"/>
    </xf>
    <xf numFmtId="0" fontId="14" fillId="0" borderId="27" xfId="58" applyFont="1" applyBorder="1">
      <alignment vertical="top"/>
      <protection/>
    </xf>
    <xf numFmtId="0" fontId="20" fillId="0" borderId="0" xfId="58" applyFont="1">
      <alignment vertical="top"/>
      <protection/>
    </xf>
    <xf numFmtId="0" fontId="21" fillId="0" borderId="0" xfId="58" applyFont="1" applyAlignment="1">
      <alignment/>
      <protection/>
    </xf>
    <xf numFmtId="0" fontId="20" fillId="0" borderId="0" xfId="58" applyFont="1" applyAlignment="1">
      <alignment/>
      <protection/>
    </xf>
    <xf numFmtId="0" fontId="1" fillId="0" borderId="0" xfId="0" applyFont="1" applyFill="1" applyBorder="1" applyAlignment="1">
      <alignment horizontal="right"/>
    </xf>
    <xf numFmtId="0" fontId="0" fillId="0" borderId="18" xfId="0" applyFont="1" applyFill="1" applyBorder="1" applyAlignment="1" applyProtection="1">
      <alignment vertical="top" wrapText="1"/>
      <protection hidden="1"/>
    </xf>
    <xf numFmtId="0" fontId="14" fillId="0" borderId="0" xfId="58" applyFont="1" applyFill="1" applyBorder="1" applyAlignment="1">
      <alignment/>
      <protection/>
    </xf>
    <xf numFmtId="49" fontId="13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0" applyFont="1" applyFill="1" applyBorder="1" applyAlignment="1" applyProtection="1">
      <alignment horizontal="center" vertical="top" wrapText="1"/>
      <protection hidden="1"/>
    </xf>
    <xf numFmtId="0" fontId="14" fillId="0" borderId="0" xfId="59" applyFont="1" applyBorder="1" applyAlignment="1" applyProtection="1">
      <alignment/>
      <protection hidden="1"/>
    </xf>
    <xf numFmtId="0" fontId="14" fillId="0" borderId="0" xfId="57" applyFont="1" applyBorder="1" applyAlignment="1" applyProtection="1">
      <alignment horizontal="left" vertical="center"/>
      <protection hidden="1"/>
    </xf>
    <xf numFmtId="0" fontId="14" fillId="0" borderId="0" xfId="64" applyFont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4" fillId="0" borderId="0" xfId="58" applyFont="1" applyBorder="1" applyAlignment="1" applyProtection="1">
      <alignment horizontal="right" wrapText="1"/>
      <protection hidden="1"/>
    </xf>
    <xf numFmtId="0" fontId="14" fillId="0" borderId="0" xfId="58" applyFont="1" applyFill="1" applyBorder="1" applyAlignment="1" applyProtection="1">
      <alignment horizontal="center" vertical="top"/>
      <protection hidden="1"/>
    </xf>
    <xf numFmtId="0" fontId="14" fillId="0" borderId="0" xfId="58" applyFont="1" applyFill="1" applyBorder="1" applyAlignment="1" applyProtection="1">
      <alignment horizontal="center"/>
      <protection hidden="1"/>
    </xf>
    <xf numFmtId="0" fontId="14" fillId="0" borderId="25" xfId="58" applyFont="1" applyBorder="1" applyAlignment="1" applyProtection="1">
      <alignment horizontal="right" wrapText="1"/>
      <protection hidden="1"/>
    </xf>
    <xf numFmtId="14" fontId="13" fillId="0" borderId="28" xfId="58" applyNumberFormat="1" applyFont="1" applyFill="1" applyBorder="1" applyAlignment="1" applyProtection="1">
      <alignment horizontal="center" vertical="center"/>
      <protection hidden="1" locked="0"/>
    </xf>
    <xf numFmtId="1" fontId="13" fillId="0" borderId="29" xfId="58" applyNumberFormat="1" applyFont="1" applyFill="1" applyBorder="1" applyAlignment="1" applyProtection="1">
      <alignment horizontal="center" vertical="center"/>
      <protection hidden="1" locked="0"/>
    </xf>
    <xf numFmtId="3" fontId="13" fillId="0" borderId="29" xfId="58" applyNumberFormat="1" applyFont="1" applyFill="1" applyBorder="1" applyAlignment="1" applyProtection="1">
      <alignment horizontal="right" vertical="center"/>
      <protection hidden="1" locked="0"/>
    </xf>
    <xf numFmtId="49" fontId="13" fillId="0" borderId="29" xfId="58" applyNumberFormat="1" applyFont="1" applyFill="1" applyBorder="1" applyAlignment="1" applyProtection="1">
      <alignment horizontal="right" vertical="center"/>
      <protection hidden="1" locked="0"/>
    </xf>
    <xf numFmtId="0" fontId="13" fillId="0" borderId="29" xfId="58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Fill="1" applyBorder="1" applyAlignment="1" applyProtection="1">
      <alignment horizontal="right"/>
      <protection hidden="1"/>
    </xf>
    <xf numFmtId="0" fontId="14" fillId="0" borderId="0" xfId="58" applyFont="1" applyFill="1" applyBorder="1" applyAlignment="1" applyProtection="1">
      <alignment vertical="top"/>
      <protection hidden="1"/>
    </xf>
    <xf numFmtId="0" fontId="14" fillId="0" borderId="0" xfId="58" applyFont="1" applyFill="1" applyBorder="1" applyAlignment="1" applyProtection="1">
      <alignment vertical="top" wrapText="1"/>
      <protection hidden="1"/>
    </xf>
    <xf numFmtId="0" fontId="14" fillId="0" borderId="0" xfId="58" applyFont="1" applyFill="1" applyBorder="1" applyAlignment="1" applyProtection="1">
      <alignment wrapText="1"/>
      <protection hidden="1"/>
    </xf>
    <xf numFmtId="0" fontId="14" fillId="0" borderId="0" xfId="58" applyFont="1" applyFill="1" applyBorder="1" applyAlignment="1" applyProtection="1">
      <alignment horizontal="right" vertical="top"/>
      <protection hidden="1"/>
    </xf>
    <xf numFmtId="0" fontId="8" fillId="0" borderId="30" xfId="58" applyFont="1" applyBorder="1" applyAlignment="1">
      <alignment/>
      <protection/>
    </xf>
    <xf numFmtId="0" fontId="0" fillId="0" borderId="26" xfId="58" applyFont="1" applyBorder="1" applyAlignment="1">
      <alignment/>
      <protection/>
    </xf>
    <xf numFmtId="0" fontId="0" fillId="0" borderId="31" xfId="58" applyFont="1" applyBorder="1" applyAlignment="1">
      <alignment/>
      <protection/>
    </xf>
    <xf numFmtId="0" fontId="14" fillId="0" borderId="32" xfId="58" applyFont="1" applyFill="1" applyBorder="1" applyAlignment="1" applyProtection="1">
      <alignment horizontal="left" vertical="center" wrapText="1"/>
      <protection hidden="1"/>
    </xf>
    <xf numFmtId="0" fontId="14" fillId="0" borderId="25" xfId="58" applyFont="1" applyFill="1" applyBorder="1" applyAlignment="1" applyProtection="1">
      <alignment vertical="center"/>
      <protection hidden="1"/>
    </xf>
    <xf numFmtId="0" fontId="14" fillId="0" borderId="32" xfId="58" applyFont="1" applyBorder="1" applyAlignment="1" applyProtection="1">
      <alignment horizontal="left" vertical="center" wrapText="1"/>
      <protection hidden="1"/>
    </xf>
    <xf numFmtId="0" fontId="14" fillId="0" borderId="25" xfId="58" applyFont="1" applyBorder="1" applyProtection="1">
      <alignment vertical="top"/>
      <protection hidden="1"/>
    </xf>
    <xf numFmtId="0" fontId="16" fillId="0" borderId="0" xfId="58" applyFont="1" applyBorder="1" applyAlignment="1" applyProtection="1">
      <alignment horizontal="right"/>
      <protection hidden="1"/>
    </xf>
    <xf numFmtId="0" fontId="14" fillId="0" borderId="32" xfId="58" applyFont="1" applyFill="1" applyBorder="1" applyAlignment="1" applyProtection="1">
      <alignment/>
      <protection hidden="1"/>
    </xf>
    <xf numFmtId="0" fontId="14" fillId="0" borderId="32" xfId="58" applyFont="1" applyBorder="1" applyAlignment="1" applyProtection="1">
      <alignment wrapText="1"/>
      <protection hidden="1"/>
    </xf>
    <xf numFmtId="0" fontId="14" fillId="0" borderId="25" xfId="58" applyFont="1" applyBorder="1" applyAlignment="1" applyProtection="1">
      <alignment horizontal="right"/>
      <protection hidden="1"/>
    </xf>
    <xf numFmtId="0" fontId="14" fillId="0" borderId="32" xfId="58" applyFont="1" applyBorder="1" applyProtection="1">
      <alignment vertical="top"/>
      <protection hidden="1"/>
    </xf>
    <xf numFmtId="0" fontId="14" fillId="0" borderId="32" xfId="58" applyFont="1" applyBorder="1" applyAlignment="1">
      <alignment horizontal="left" vertical="center"/>
      <protection/>
    </xf>
    <xf numFmtId="0" fontId="13" fillId="0" borderId="32" xfId="58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Border="1" applyAlignment="1" applyProtection="1">
      <alignment horizontal="right" vertical="center"/>
      <protection hidden="1"/>
    </xf>
    <xf numFmtId="0" fontId="14" fillId="0" borderId="32" xfId="58" applyFont="1" applyBorder="1" applyAlignment="1" applyProtection="1">
      <alignment vertical="top"/>
      <protection hidden="1"/>
    </xf>
    <xf numFmtId="0" fontId="14" fillId="0" borderId="0" xfId="58" applyFont="1" applyBorder="1">
      <alignment vertical="top"/>
      <protection/>
    </xf>
    <xf numFmtId="0" fontId="14" fillId="0" borderId="0" xfId="58" applyFont="1" applyBorder="1" applyAlignment="1" applyProtection="1">
      <alignment/>
      <protection hidden="1"/>
    </xf>
    <xf numFmtId="0" fontId="14" fillId="0" borderId="32" xfId="58" applyFont="1" applyBorder="1" applyAlignment="1" applyProtection="1">
      <alignment horizontal="left" vertical="top" wrapText="1"/>
      <protection hidden="1"/>
    </xf>
    <xf numFmtId="0" fontId="14" fillId="0" borderId="25" xfId="58" applyFont="1" applyBorder="1">
      <alignment vertical="top"/>
      <protection/>
    </xf>
    <xf numFmtId="0" fontId="14" fillId="0" borderId="25" xfId="58" applyFont="1" applyFill="1" applyBorder="1" applyAlignment="1" applyProtection="1">
      <alignment horizontal="right"/>
      <protection hidden="1"/>
    </xf>
    <xf numFmtId="0" fontId="14" fillId="0" borderId="32" xfId="58" applyFont="1" applyFill="1" applyBorder="1" applyAlignment="1" applyProtection="1">
      <alignment horizontal="left" vertical="top" indent="2"/>
      <protection hidden="1"/>
    </xf>
    <xf numFmtId="0" fontId="14" fillId="0" borderId="32" xfId="58" applyFont="1" applyFill="1" applyBorder="1" applyAlignment="1" applyProtection="1">
      <alignment horizontal="left" vertical="top" wrapText="1" indent="2"/>
      <protection hidden="1"/>
    </xf>
    <xf numFmtId="0" fontId="14" fillId="0" borderId="25" xfId="58" applyFont="1" applyFill="1" applyBorder="1" applyAlignment="1" applyProtection="1">
      <alignment horizontal="right" vertical="top"/>
      <protection hidden="1"/>
    </xf>
    <xf numFmtId="0" fontId="14" fillId="0" borderId="32" xfId="58" applyFont="1" applyFill="1" applyBorder="1" applyProtection="1">
      <alignment vertical="top"/>
      <protection hidden="1"/>
    </xf>
    <xf numFmtId="0" fontId="13" fillId="0" borderId="25" xfId="58" applyFont="1" applyFill="1" applyBorder="1" applyAlignment="1" applyProtection="1">
      <alignment horizontal="right" vertical="center"/>
      <protection hidden="1" locked="0"/>
    </xf>
    <xf numFmtId="49" fontId="13" fillId="0" borderId="32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25" xfId="58" applyFont="1" applyBorder="1" applyAlignment="1" applyProtection="1">
      <alignment horizontal="right" vertical="top"/>
      <protection hidden="1"/>
    </xf>
    <xf numFmtId="0" fontId="14" fillId="0" borderId="25" xfId="58" applyFont="1" applyBorder="1" applyAlignment="1" applyProtection="1">
      <alignment horizontal="left" vertical="top"/>
      <protection hidden="1"/>
    </xf>
    <xf numFmtId="0" fontId="14" fillId="0" borderId="32" xfId="58" applyFont="1" applyBorder="1" applyAlignment="1" applyProtection="1">
      <alignment horizontal="left"/>
      <protection hidden="1"/>
    </xf>
    <xf numFmtId="0" fontId="14" fillId="0" borderId="31" xfId="58" applyFont="1" applyBorder="1" applyProtection="1">
      <alignment vertical="top"/>
      <protection hidden="1"/>
    </xf>
    <xf numFmtId="0" fontId="14" fillId="0" borderId="25" xfId="58" applyFont="1" applyBorder="1" applyAlignment="1" applyProtection="1">
      <alignment horizontal="left"/>
      <protection hidden="1"/>
    </xf>
    <xf numFmtId="0" fontId="14" fillId="0" borderId="32" xfId="58" applyFont="1" applyFill="1" applyBorder="1" applyAlignment="1" applyProtection="1">
      <alignment vertical="center"/>
      <protection hidden="1"/>
    </xf>
    <xf numFmtId="0" fontId="14" fillId="0" borderId="32" xfId="64" applyFont="1" applyFill="1" applyBorder="1" applyAlignment="1" applyProtection="1">
      <alignment vertical="center"/>
      <protection hidden="1"/>
    </xf>
    <xf numFmtId="0" fontId="14" fillId="0" borderId="32" xfId="57" applyFont="1" applyBorder="1" applyAlignment="1" applyProtection="1">
      <alignment horizontal="left" vertical="center"/>
      <protection hidden="1"/>
    </xf>
    <xf numFmtId="0" fontId="13" fillId="0" borderId="25" xfId="58" applyFont="1" applyBorder="1" applyAlignment="1" applyProtection="1">
      <alignment vertical="center"/>
      <protection hidden="1"/>
    </xf>
    <xf numFmtId="0" fontId="14" fillId="0" borderId="33" xfId="58" applyFont="1" applyBorder="1" applyProtection="1">
      <alignment vertical="top"/>
      <protection hidden="1"/>
    </xf>
    <xf numFmtId="0" fontId="14" fillId="0" borderId="34" xfId="58" applyFont="1" applyFill="1" applyBorder="1" applyAlignment="1" applyProtection="1">
      <alignment horizontal="right" vertical="top" wrapText="1"/>
      <protection hidden="1"/>
    </xf>
    <xf numFmtId="0" fontId="14" fillId="0" borderId="18" xfId="58" applyFont="1" applyFill="1" applyBorder="1" applyAlignment="1" applyProtection="1">
      <alignment horizontal="right" vertical="top" wrapText="1"/>
      <protection hidden="1"/>
    </xf>
    <xf numFmtId="0" fontId="14" fillId="0" borderId="18" xfId="58" applyFont="1" applyFill="1" applyBorder="1" applyProtection="1">
      <alignment vertical="top"/>
      <protection hidden="1"/>
    </xf>
    <xf numFmtId="0" fontId="14" fillId="0" borderId="35" xfId="58" applyFont="1" applyFill="1" applyBorder="1" applyProtection="1">
      <alignment vertical="top"/>
      <protection hidden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Fill="1" applyBorder="1" applyAlignment="1" applyProtection="1">
      <alignment horizontal="center" vertical="top" wrapText="1"/>
      <protection hidden="1"/>
    </xf>
    <xf numFmtId="3" fontId="1" fillId="0" borderId="3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7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40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3" fontId="1" fillId="0" borderId="39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wrapText="1"/>
    </xf>
    <xf numFmtId="0" fontId="6" fillId="0" borderId="0" xfId="0" applyFont="1" applyFill="1" applyAlignment="1">
      <alignment vertical="center"/>
    </xf>
    <xf numFmtId="167" fontId="6" fillId="0" borderId="41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3" fontId="3" fillId="0" borderId="15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24" xfId="0" applyNumberFormat="1" applyFont="1" applyFill="1" applyBorder="1" applyAlignment="1" applyProtection="1">
      <alignment horizontal="right" vertical="center" shrinkToFit="1"/>
      <protection hidden="1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 applyProtection="1">
      <alignment horizontal="center" vertical="center"/>
      <protection hidden="1"/>
    </xf>
    <xf numFmtId="3" fontId="1" fillId="33" borderId="10" xfId="0" applyNumberFormat="1" applyFont="1" applyFill="1" applyBorder="1" applyAlignment="1" applyProtection="1">
      <alignment vertical="center" shrinkToFit="1"/>
      <protection/>
    </xf>
    <xf numFmtId="3" fontId="1" fillId="33" borderId="10" xfId="0" applyNumberFormat="1" applyFont="1" applyFill="1" applyBorder="1" applyAlignment="1" applyProtection="1">
      <alignment vertical="center" shrinkToFit="1"/>
      <protection hidden="1"/>
    </xf>
    <xf numFmtId="3" fontId="1" fillId="33" borderId="21" xfId="0" applyNumberFormat="1" applyFont="1" applyFill="1" applyBorder="1" applyAlignment="1" applyProtection="1">
      <alignment vertical="center" shrinkToFit="1"/>
      <protection hidden="1"/>
    </xf>
    <xf numFmtId="3" fontId="1" fillId="33" borderId="16" xfId="0" applyNumberFormat="1" applyFont="1" applyFill="1" applyBorder="1" applyAlignment="1" applyProtection="1">
      <alignment vertical="center" shrinkToFit="1"/>
      <protection hidden="1"/>
    </xf>
    <xf numFmtId="3" fontId="2" fillId="33" borderId="16" xfId="0" applyNumberFormat="1" applyFont="1" applyFill="1" applyBorder="1" applyAlignment="1" applyProtection="1">
      <alignment horizontal="right" vertical="center" shrinkToFit="1"/>
      <protection hidden="1"/>
    </xf>
    <xf numFmtId="3" fontId="2" fillId="33" borderId="42" xfId="0" applyNumberFormat="1" applyFont="1" applyFill="1" applyBorder="1" applyAlignment="1" applyProtection="1">
      <alignment horizontal="right" vertical="center" shrinkToFit="1"/>
      <protection hidden="1"/>
    </xf>
    <xf numFmtId="3" fontId="1" fillId="33" borderId="11" xfId="0" applyNumberFormat="1" applyFont="1" applyFill="1" applyBorder="1" applyAlignment="1" applyProtection="1">
      <alignment horizontal="right" vertical="center" shrinkToFit="1"/>
      <protection hidden="1"/>
    </xf>
    <xf numFmtId="3" fontId="1" fillId="33" borderId="12" xfId="0" applyNumberFormat="1" applyFont="1" applyFill="1" applyBorder="1" applyAlignment="1" applyProtection="1">
      <alignment horizontal="right" vertical="center" shrinkToFit="1"/>
      <protection hidden="1"/>
    </xf>
    <xf numFmtId="3" fontId="1" fillId="33" borderId="39" xfId="0" applyNumberFormat="1" applyFont="1" applyFill="1" applyBorder="1" applyAlignment="1" applyProtection="1">
      <alignment horizontal="right" vertical="center" shrinkToFit="1"/>
      <protection hidden="1"/>
    </xf>
    <xf numFmtId="3" fontId="1" fillId="33" borderId="36" xfId="0" applyNumberFormat="1" applyFont="1" applyFill="1" applyBorder="1" applyAlignment="1" applyProtection="1">
      <alignment horizontal="right" vertical="center" shrinkToFit="1"/>
      <protection hidden="1"/>
    </xf>
    <xf numFmtId="3" fontId="1" fillId="33" borderId="37" xfId="0" applyNumberFormat="1" applyFont="1" applyFill="1" applyBorder="1" applyAlignment="1" applyProtection="1">
      <alignment horizontal="right" vertical="center" shrinkToFit="1"/>
      <protection hidden="1"/>
    </xf>
    <xf numFmtId="3" fontId="1" fillId="33" borderId="38" xfId="0" applyNumberFormat="1" applyFont="1" applyFill="1" applyBorder="1" applyAlignment="1" applyProtection="1">
      <alignment horizontal="right" vertical="center" shrinkToFit="1"/>
      <protection hidden="1"/>
    </xf>
    <xf numFmtId="3" fontId="1" fillId="33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12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39" xfId="0" applyNumberFormat="1" applyFont="1" applyFill="1" applyBorder="1" applyAlignment="1">
      <alignment horizontal="right" vertical="center" shrinkToFit="1"/>
    </xf>
    <xf numFmtId="3" fontId="1" fillId="33" borderId="13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14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40" xfId="0" applyNumberFormat="1" applyFont="1" applyFill="1" applyBorder="1" applyAlignment="1" applyProtection="1">
      <alignment horizontal="right" vertical="center" shrinkToFit="1"/>
      <protection hidden="1"/>
    </xf>
    <xf numFmtId="0" fontId="14" fillId="0" borderId="18" xfId="58" applyFont="1" applyFill="1" applyBorder="1" applyAlignment="1" applyProtection="1">
      <alignment horizontal="center" vertical="top"/>
      <protection hidden="1"/>
    </xf>
    <xf numFmtId="0" fontId="14" fillId="0" borderId="18" xfId="58" applyFont="1" applyFill="1" applyBorder="1" applyAlignment="1" applyProtection="1">
      <alignment horizontal="center"/>
      <protection hidden="1"/>
    </xf>
    <xf numFmtId="0" fontId="13" fillId="0" borderId="0" xfId="64" applyFont="1" applyBorder="1" applyAlignment="1" applyProtection="1">
      <alignment horizontal="left"/>
      <protection hidden="1"/>
    </xf>
    <xf numFmtId="0" fontId="24" fillId="0" borderId="0" xfId="64" applyFont="1" applyBorder="1" applyAlignment="1">
      <alignment/>
      <protection/>
    </xf>
    <xf numFmtId="0" fontId="14" fillId="0" borderId="0" xfId="64" applyFont="1" applyBorder="1" applyAlignment="1" applyProtection="1">
      <alignment horizontal="left"/>
      <protection hidden="1"/>
    </xf>
    <xf numFmtId="0" fontId="12" fillId="0" borderId="0" xfId="64" applyBorder="1" applyAlignment="1">
      <alignment/>
      <protection/>
    </xf>
    <xf numFmtId="0" fontId="12" fillId="0" borderId="32" xfId="64" applyBorder="1" applyAlignment="1">
      <alignment/>
      <protection/>
    </xf>
    <xf numFmtId="0" fontId="14" fillId="0" borderId="43" xfId="58" applyFont="1" applyBorder="1" applyAlignment="1" applyProtection="1">
      <alignment horizontal="center" vertical="top"/>
      <protection hidden="1"/>
    </xf>
    <xf numFmtId="0" fontId="14" fillId="0" borderId="43" xfId="58" applyFont="1" applyBorder="1" applyAlignment="1">
      <alignment horizontal="center"/>
      <protection/>
    </xf>
    <xf numFmtId="0" fontId="14" fillId="0" borderId="44" xfId="58" applyFont="1" applyBorder="1" applyAlignment="1">
      <alignment/>
      <protection/>
    </xf>
    <xf numFmtId="0" fontId="14" fillId="0" borderId="0" xfId="58" applyFont="1" applyBorder="1" applyAlignment="1" applyProtection="1">
      <alignment horizontal="center" vertical="top"/>
      <protection hidden="1"/>
    </xf>
    <xf numFmtId="0" fontId="14" fillId="0" borderId="0" xfId="58" applyFont="1" applyBorder="1" applyAlignment="1" applyProtection="1">
      <alignment horizontal="center"/>
      <protection hidden="1"/>
    </xf>
    <xf numFmtId="0" fontId="14" fillId="0" borderId="26" xfId="58" applyFont="1" applyBorder="1" applyAlignment="1" applyProtection="1">
      <alignment horizontal="center"/>
      <protection hidden="1"/>
    </xf>
    <xf numFmtId="0" fontId="14" fillId="0" borderId="25" xfId="58" applyFont="1" applyBorder="1" applyAlignment="1" applyProtection="1">
      <alignment horizontal="right" vertical="center" wrapText="1"/>
      <protection hidden="1"/>
    </xf>
    <xf numFmtId="0" fontId="14" fillId="0" borderId="32" xfId="58" applyFont="1" applyBorder="1" applyAlignment="1" applyProtection="1">
      <alignment horizontal="right" wrapText="1"/>
      <protection hidden="1"/>
    </xf>
    <xf numFmtId="49" fontId="4" fillId="0" borderId="34" xfId="53" applyNumberFormat="1" applyFill="1" applyBorder="1" applyAlignment="1" applyProtection="1">
      <alignment horizontal="left" vertical="center"/>
      <protection hidden="1" locked="0"/>
    </xf>
    <xf numFmtId="49" fontId="13" fillId="0" borderId="18" xfId="58" applyNumberFormat="1" applyFont="1" applyFill="1" applyBorder="1" applyAlignment="1" applyProtection="1">
      <alignment horizontal="left" vertical="center"/>
      <protection hidden="1" locked="0"/>
    </xf>
    <xf numFmtId="49" fontId="13" fillId="0" borderId="35" xfId="58" applyNumberFormat="1" applyFont="1" applyFill="1" applyBorder="1" applyAlignment="1" applyProtection="1">
      <alignment horizontal="left" vertical="center"/>
      <protection hidden="1" locked="0"/>
    </xf>
    <xf numFmtId="0" fontId="14" fillId="0" borderId="25" xfId="58" applyFont="1" applyBorder="1" applyAlignment="1" applyProtection="1">
      <alignment horizontal="right" vertical="center"/>
      <protection hidden="1"/>
    </xf>
    <xf numFmtId="0" fontId="14" fillId="0" borderId="32" xfId="58" applyFont="1" applyBorder="1" applyAlignment="1" applyProtection="1">
      <alignment horizontal="right"/>
      <protection hidden="1"/>
    </xf>
    <xf numFmtId="49" fontId="13" fillId="0" borderId="34" xfId="58" applyNumberFormat="1" applyFont="1" applyFill="1" applyBorder="1" applyAlignment="1" applyProtection="1">
      <alignment horizontal="left" vertical="center"/>
      <protection hidden="1" locked="0"/>
    </xf>
    <xf numFmtId="0" fontId="14" fillId="0" borderId="35" xfId="58" applyFont="1" applyFill="1" applyBorder="1" applyAlignment="1">
      <alignment horizontal="left" vertical="center"/>
      <protection/>
    </xf>
    <xf numFmtId="0" fontId="13" fillId="0" borderId="34" xfId="58" applyFont="1" applyFill="1" applyBorder="1" applyAlignment="1" applyProtection="1">
      <alignment horizontal="left" vertical="center"/>
      <protection hidden="1" locked="0"/>
    </xf>
    <xf numFmtId="0" fontId="13" fillId="0" borderId="18" xfId="58" applyFont="1" applyFill="1" applyBorder="1" applyAlignment="1" applyProtection="1">
      <alignment horizontal="left" vertical="center"/>
      <protection hidden="1" locked="0"/>
    </xf>
    <xf numFmtId="0" fontId="13" fillId="0" borderId="35" xfId="58" applyFont="1" applyFill="1" applyBorder="1" applyAlignment="1" applyProtection="1">
      <alignment horizontal="left" vertical="center"/>
      <protection hidden="1" locked="0"/>
    </xf>
    <xf numFmtId="0" fontId="14" fillId="0" borderId="0" xfId="58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horizontal="center" vertical="top"/>
      <protection hidden="1"/>
    </xf>
    <xf numFmtId="0" fontId="14" fillId="0" borderId="0" xfId="58" applyFont="1" applyFill="1" applyBorder="1" applyAlignment="1" applyProtection="1">
      <alignment horizontal="center"/>
      <protection hidden="1"/>
    </xf>
    <xf numFmtId="0" fontId="13" fillId="0" borderId="34" xfId="58" applyFont="1" applyFill="1" applyBorder="1" applyAlignment="1" applyProtection="1">
      <alignment horizontal="right" vertical="center"/>
      <protection hidden="1" locked="0"/>
    </xf>
    <xf numFmtId="0" fontId="14" fillId="0" borderId="18" xfId="58" applyFont="1" applyFill="1" applyBorder="1" applyAlignment="1">
      <alignment/>
      <protection/>
    </xf>
    <xf numFmtId="0" fontId="14" fillId="0" borderId="35" xfId="58" applyFont="1" applyFill="1" applyBorder="1" applyAlignment="1">
      <alignment/>
      <protection/>
    </xf>
    <xf numFmtId="49" fontId="13" fillId="0" borderId="34" xfId="58" applyNumberFormat="1" applyFont="1" applyFill="1" applyBorder="1" applyAlignment="1" applyProtection="1">
      <alignment horizontal="center" vertical="center"/>
      <protection hidden="1" locked="0"/>
    </xf>
    <xf numFmtId="49" fontId="13" fillId="0" borderId="35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Fill="1" applyBorder="1" applyAlignment="1" applyProtection="1">
      <alignment vertical="top" wrapText="1"/>
      <protection hidden="1"/>
    </xf>
    <xf numFmtId="0" fontId="14" fillId="0" borderId="0" xfId="58" applyFont="1" applyFill="1" applyBorder="1" applyAlignment="1" applyProtection="1">
      <alignment wrapText="1"/>
      <protection hidden="1"/>
    </xf>
    <xf numFmtId="0" fontId="14" fillId="0" borderId="0" xfId="58" applyFont="1" applyBorder="1" applyAlignment="1" applyProtection="1">
      <alignment horizontal="right"/>
      <protection hidden="1"/>
    </xf>
    <xf numFmtId="0" fontId="14" fillId="0" borderId="18" xfId="58" applyFont="1" applyFill="1" applyBorder="1" applyAlignment="1">
      <alignment horizontal="left"/>
      <protection/>
    </xf>
    <xf numFmtId="0" fontId="14" fillId="0" borderId="35" xfId="58" applyFont="1" applyFill="1" applyBorder="1" applyAlignment="1">
      <alignment horizontal="left"/>
      <protection/>
    </xf>
    <xf numFmtId="0" fontId="14" fillId="0" borderId="25" xfId="58" applyFont="1" applyBorder="1" applyAlignment="1" applyProtection="1">
      <alignment horizontal="center" vertical="center"/>
      <protection hidden="1"/>
    </xf>
    <xf numFmtId="0" fontId="14" fillId="0" borderId="0" xfId="58" applyFont="1" applyBorder="1" applyAlignment="1">
      <alignment horizontal="center" vertical="center"/>
      <protection/>
    </xf>
    <xf numFmtId="0" fontId="14" fillId="0" borderId="0" xfId="58" applyFont="1" applyBorder="1" applyAlignment="1">
      <alignment horizontal="center"/>
      <protection/>
    </xf>
    <xf numFmtId="0" fontId="14" fillId="0" borderId="0" xfId="58" applyFont="1" applyBorder="1" applyAlignment="1">
      <alignment horizontal="center" vertical="center"/>
      <protection/>
    </xf>
    <xf numFmtId="0" fontId="14" fillId="0" borderId="0" xfId="58" applyFont="1" applyBorder="1" applyAlignment="1">
      <alignment vertical="center"/>
      <protection/>
    </xf>
    <xf numFmtId="0" fontId="14" fillId="0" borderId="0" xfId="58" applyFont="1" applyBorder="1" applyAlignment="1">
      <alignment horizontal="center"/>
      <protection/>
    </xf>
    <xf numFmtId="0" fontId="14" fillId="0" borderId="32" xfId="58" applyFont="1" applyBorder="1" applyAlignment="1">
      <alignment horizontal="center"/>
      <protection/>
    </xf>
    <xf numFmtId="0" fontId="14" fillId="0" borderId="0" xfId="58" applyFont="1" applyBorder="1" applyAlignment="1" applyProtection="1">
      <alignment horizontal="right" vertical="center"/>
      <protection hidden="1"/>
    </xf>
    <xf numFmtId="0" fontId="14" fillId="0" borderId="18" xfId="58" applyFont="1" applyFill="1" applyBorder="1" applyAlignment="1">
      <alignment horizontal="left" vertical="center"/>
      <protection/>
    </xf>
    <xf numFmtId="0" fontId="4" fillId="0" borderId="34" xfId="53" applyFill="1" applyBorder="1" applyAlignment="1" applyProtection="1">
      <alignment/>
      <protection hidden="1" locked="0"/>
    </xf>
    <xf numFmtId="0" fontId="13" fillId="0" borderId="18" xfId="58" applyFont="1" applyFill="1" applyBorder="1" applyAlignment="1" applyProtection="1">
      <alignment/>
      <protection hidden="1" locked="0"/>
    </xf>
    <xf numFmtId="0" fontId="13" fillId="0" borderId="35" xfId="58" applyFont="1" applyFill="1" applyBorder="1" applyAlignment="1" applyProtection="1">
      <alignment/>
      <protection hidden="1" locked="0"/>
    </xf>
    <xf numFmtId="0" fontId="19" fillId="0" borderId="34" xfId="53" applyFont="1" applyFill="1" applyBorder="1" applyAlignment="1" applyProtection="1">
      <alignment/>
      <protection hidden="1" locked="0"/>
    </xf>
    <xf numFmtId="0" fontId="18" fillId="0" borderId="25" xfId="58" applyFont="1" applyBorder="1" applyAlignment="1" applyProtection="1">
      <alignment horizontal="left" vertical="center"/>
      <protection hidden="1"/>
    </xf>
    <xf numFmtId="0" fontId="9" fillId="0" borderId="0" xfId="58" applyFont="1" applyBorder="1" applyAlignment="1">
      <alignment horizontal="left"/>
      <protection/>
    </xf>
    <xf numFmtId="0" fontId="14" fillId="0" borderId="0" xfId="58" applyFont="1" applyBorder="1" applyAlignment="1" applyProtection="1">
      <alignment horizontal="right" wrapText="1"/>
      <protection hidden="1"/>
    </xf>
    <xf numFmtId="0" fontId="14" fillId="0" borderId="25" xfId="58" applyFont="1" applyBorder="1" applyAlignment="1" applyProtection="1">
      <alignment horizontal="right" wrapText="1"/>
      <protection hidden="1"/>
    </xf>
    <xf numFmtId="1" fontId="13" fillId="0" borderId="34" xfId="58" applyNumberFormat="1" applyFont="1" applyFill="1" applyBorder="1" applyAlignment="1" applyProtection="1">
      <alignment horizontal="center" vertical="center"/>
      <protection hidden="1" locked="0"/>
    </xf>
    <xf numFmtId="1" fontId="13" fillId="0" borderId="35" xfId="58" applyNumberFormat="1" applyFont="1" applyFill="1" applyBorder="1" applyAlignment="1" applyProtection="1">
      <alignment horizontal="center" vertical="center"/>
      <protection hidden="1" locked="0"/>
    </xf>
    <xf numFmtId="0" fontId="17" fillId="0" borderId="25" xfId="58" applyFont="1" applyBorder="1" applyAlignment="1" applyProtection="1">
      <alignment horizontal="right" vertical="center" wrapText="1"/>
      <protection hidden="1"/>
    </xf>
    <xf numFmtId="0" fontId="17" fillId="0" borderId="32" xfId="58" applyFont="1" applyBorder="1" applyAlignment="1" applyProtection="1">
      <alignment horizontal="right" wrapText="1"/>
      <protection hidden="1"/>
    </xf>
    <xf numFmtId="0" fontId="13" fillId="0" borderId="25" xfId="58" applyFont="1" applyFill="1" applyBorder="1" applyAlignment="1" applyProtection="1">
      <alignment horizontal="left" vertical="center" wrapText="1"/>
      <protection hidden="1"/>
    </xf>
    <xf numFmtId="0" fontId="13" fillId="0" borderId="0" xfId="58" applyFont="1" applyFill="1" applyBorder="1" applyAlignment="1" applyProtection="1">
      <alignment horizontal="left" vertical="center" wrapText="1"/>
      <protection hidden="1"/>
    </xf>
    <xf numFmtId="0" fontId="13" fillId="0" borderId="32" xfId="58" applyFont="1" applyFill="1" applyBorder="1" applyAlignment="1" applyProtection="1">
      <alignment horizontal="left" vertical="center" wrapText="1"/>
      <protection hidden="1"/>
    </xf>
    <xf numFmtId="0" fontId="15" fillId="0" borderId="25" xfId="58" applyFont="1" applyBorder="1" applyAlignment="1" applyProtection="1">
      <alignment horizontal="center" vertical="center" wrapText="1"/>
      <protection hidden="1"/>
    </xf>
    <xf numFmtId="0" fontId="15" fillId="0" borderId="0" xfId="58" applyFont="1" applyBorder="1" applyAlignment="1" applyProtection="1">
      <alignment horizontal="center" vertical="center" wrapText="1"/>
      <protection hidden="1"/>
    </xf>
    <xf numFmtId="0" fontId="15" fillId="0" borderId="32" xfId="58" applyFont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1" fillId="0" borderId="2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18" xfId="0" applyFill="1" applyBorder="1" applyAlignment="1" applyProtection="1">
      <alignment horizontal="center" vertical="top" wrapText="1"/>
      <protection hidden="1"/>
    </xf>
    <xf numFmtId="0" fontId="1" fillId="0" borderId="48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vertical="center" wrapText="1"/>
    </xf>
    <xf numFmtId="0" fontId="1" fillId="0" borderId="52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1" fillId="0" borderId="55" xfId="0" applyFont="1" applyFill="1" applyBorder="1" applyAlignment="1">
      <alignment vertical="center"/>
    </xf>
    <xf numFmtId="0" fontId="1" fillId="0" borderId="56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left" vertical="center" shrinkToFit="1"/>
    </xf>
    <xf numFmtId="0" fontId="2" fillId="0" borderId="55" xfId="0" applyFont="1" applyFill="1" applyBorder="1" applyAlignment="1">
      <alignment horizontal="left" vertical="center" shrinkToFit="1"/>
    </xf>
    <xf numFmtId="0" fontId="2" fillId="0" borderId="56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6" fillId="0" borderId="61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wrapText="1"/>
    </xf>
    <xf numFmtId="0" fontId="1" fillId="0" borderId="60" xfId="0" applyFont="1" applyFill="1" applyBorder="1" applyAlignment="1">
      <alignment wrapText="1"/>
    </xf>
    <xf numFmtId="0" fontId="1" fillId="0" borderId="64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wrapText="1"/>
    </xf>
    <xf numFmtId="0" fontId="1" fillId="0" borderId="66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10" fillId="0" borderId="58" xfId="0" applyFont="1" applyFill="1" applyBorder="1" applyAlignment="1">
      <alignment horizontal="left" vertical="center" wrapText="1"/>
    </xf>
    <xf numFmtId="0" fontId="8" fillId="0" borderId="5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28" xfId="0" applyNumberFormat="1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left" vertical="center" wrapText="1"/>
    </xf>
    <xf numFmtId="0" fontId="0" fillId="0" borderId="68" xfId="0" applyFont="1" applyFill="1" applyBorder="1" applyAlignment="1">
      <alignment horizontal="left" vertical="center" wrapText="1"/>
    </xf>
    <xf numFmtId="0" fontId="10" fillId="0" borderId="69" xfId="0" applyFont="1" applyFill="1" applyBorder="1" applyAlignment="1">
      <alignment horizontal="left" vertical="center" wrapText="1"/>
    </xf>
    <xf numFmtId="0" fontId="0" fillId="0" borderId="70" xfId="0" applyFont="1" applyFill="1" applyBorder="1" applyAlignment="1">
      <alignment horizontal="left" vertical="center" wrapText="1"/>
    </xf>
    <xf numFmtId="0" fontId="10" fillId="0" borderId="64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22" fillId="0" borderId="0" xfId="58" applyFont="1" applyAlignment="1">
      <alignment/>
      <protection/>
    </xf>
    <xf numFmtId="0" fontId="23" fillId="0" borderId="0" xfId="58" applyFont="1" applyBorder="1" applyAlignment="1">
      <alignment horizontal="justify" vertical="top" wrapText="1"/>
      <protection/>
    </xf>
    <xf numFmtId="0" fontId="20" fillId="0" borderId="0" xfId="58" applyFont="1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OSIG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katica.kuzmanovic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view="pageBreakPreview" zoomScale="110" zoomScaleSheetLayoutView="110" zoomScalePageLayoutView="0" workbookViewId="0" topLeftCell="A1">
      <selection activeCell="I26" sqref="I26"/>
    </sheetView>
  </sheetViews>
  <sheetFormatPr defaultColWidth="9.140625" defaultRowHeight="12.75"/>
  <cols>
    <col min="1" max="1" width="9.140625" style="28" customWidth="1"/>
    <col min="2" max="2" width="12.00390625" style="28" customWidth="1"/>
    <col min="3" max="6" width="9.140625" style="28" customWidth="1"/>
    <col min="7" max="7" width="17.7109375" style="28" customWidth="1"/>
    <col min="8" max="8" width="17.00390625" style="28" customWidth="1"/>
    <col min="9" max="9" width="23.8515625" style="28" customWidth="1"/>
    <col min="10" max="16384" width="9.140625" style="28" customWidth="1"/>
  </cols>
  <sheetData>
    <row r="1" spans="1:9" ht="12.75">
      <c r="A1" s="83" t="s">
        <v>70</v>
      </c>
      <c r="B1" s="84"/>
      <c r="C1" s="84"/>
      <c r="D1" s="84"/>
      <c r="E1" s="84"/>
      <c r="F1" s="84"/>
      <c r="G1" s="84"/>
      <c r="H1" s="84"/>
      <c r="I1" s="85"/>
    </row>
    <row r="2" spans="1:10" ht="12.75">
      <c r="A2" s="234" t="s">
        <v>300</v>
      </c>
      <c r="B2" s="235"/>
      <c r="C2" s="235"/>
      <c r="D2" s="236"/>
      <c r="E2" s="73" t="s">
        <v>379</v>
      </c>
      <c r="F2" s="29"/>
      <c r="G2" s="30" t="s">
        <v>233</v>
      </c>
      <c r="H2" s="73" t="s">
        <v>394</v>
      </c>
      <c r="I2" s="86"/>
      <c r="J2" s="31"/>
    </row>
    <row r="3" spans="1:10" ht="12.75">
      <c r="A3" s="87"/>
      <c r="B3" s="32"/>
      <c r="C3" s="32"/>
      <c r="D3" s="32"/>
      <c r="E3" s="33"/>
      <c r="F3" s="33"/>
      <c r="G3" s="32"/>
      <c r="H3" s="32"/>
      <c r="I3" s="88"/>
      <c r="J3" s="31"/>
    </row>
    <row r="4" spans="1:10" ht="39.75" customHeight="1">
      <c r="A4" s="237" t="s">
        <v>366</v>
      </c>
      <c r="B4" s="238"/>
      <c r="C4" s="238"/>
      <c r="D4" s="238"/>
      <c r="E4" s="238"/>
      <c r="F4" s="238"/>
      <c r="G4" s="238"/>
      <c r="H4" s="238"/>
      <c r="I4" s="239"/>
      <c r="J4" s="31"/>
    </row>
    <row r="5" spans="1:10" ht="12.75">
      <c r="A5" s="89"/>
      <c r="B5" s="35"/>
      <c r="C5" s="35"/>
      <c r="D5" s="35"/>
      <c r="E5" s="36"/>
      <c r="F5" s="90"/>
      <c r="G5" s="37"/>
      <c r="H5" s="38"/>
      <c r="I5" s="91"/>
      <c r="J5" s="31"/>
    </row>
    <row r="6" spans="1:10" ht="12.75">
      <c r="A6" s="193" t="s">
        <v>150</v>
      </c>
      <c r="B6" s="194"/>
      <c r="C6" s="206" t="s">
        <v>380</v>
      </c>
      <c r="D6" s="207"/>
      <c r="E6" s="48"/>
      <c r="F6" s="48"/>
      <c r="G6" s="48"/>
      <c r="H6" s="48"/>
      <c r="I6" s="92"/>
      <c r="J6" s="31"/>
    </row>
    <row r="7" spans="1:10" ht="12.75">
      <c r="A7" s="93"/>
      <c r="B7" s="42"/>
      <c r="C7" s="34"/>
      <c r="D7" s="34"/>
      <c r="E7" s="48"/>
      <c r="F7" s="48"/>
      <c r="G7" s="48"/>
      <c r="H7" s="48"/>
      <c r="I7" s="92"/>
      <c r="J7" s="31"/>
    </row>
    <row r="8" spans="1:10" ht="12.75">
      <c r="A8" s="232" t="s">
        <v>71</v>
      </c>
      <c r="B8" s="233"/>
      <c r="C8" s="206" t="s">
        <v>381</v>
      </c>
      <c r="D8" s="207"/>
      <c r="E8" s="48"/>
      <c r="F8" s="48"/>
      <c r="G8" s="48"/>
      <c r="H8" s="48"/>
      <c r="I8" s="94"/>
      <c r="J8" s="31"/>
    </row>
    <row r="9" spans="1:10" ht="12.75">
      <c r="A9" s="72"/>
      <c r="B9" s="69"/>
      <c r="C9" s="39"/>
      <c r="D9" s="34"/>
      <c r="E9" s="34"/>
      <c r="F9" s="34"/>
      <c r="G9" s="34"/>
      <c r="H9" s="34"/>
      <c r="I9" s="94"/>
      <c r="J9" s="31"/>
    </row>
    <row r="10" spans="1:10" ht="12.75">
      <c r="A10" s="188" t="s">
        <v>1</v>
      </c>
      <c r="B10" s="228"/>
      <c r="C10" s="206" t="s">
        <v>382</v>
      </c>
      <c r="D10" s="207"/>
      <c r="E10" s="34"/>
      <c r="F10" s="34"/>
      <c r="G10" s="34"/>
      <c r="H10" s="34"/>
      <c r="I10" s="94"/>
      <c r="J10" s="31"/>
    </row>
    <row r="11" spans="1:10" ht="12.75">
      <c r="A11" s="229"/>
      <c r="B11" s="228"/>
      <c r="C11" s="34"/>
      <c r="D11" s="34"/>
      <c r="E11" s="34"/>
      <c r="F11" s="34"/>
      <c r="G11" s="34"/>
      <c r="H11" s="34"/>
      <c r="I11" s="94"/>
      <c r="J11" s="31"/>
    </row>
    <row r="12" spans="1:10" ht="12.75">
      <c r="A12" s="193" t="s">
        <v>72</v>
      </c>
      <c r="B12" s="194"/>
      <c r="C12" s="197" t="s">
        <v>383</v>
      </c>
      <c r="D12" s="221"/>
      <c r="E12" s="221"/>
      <c r="F12" s="221"/>
      <c r="G12" s="221"/>
      <c r="H12" s="221"/>
      <c r="I12" s="196"/>
      <c r="J12" s="31"/>
    </row>
    <row r="13" spans="1:10" ht="15.75">
      <c r="A13" s="226"/>
      <c r="B13" s="227"/>
      <c r="C13" s="227"/>
      <c r="D13" s="40"/>
      <c r="E13" s="40"/>
      <c r="F13" s="40"/>
      <c r="G13" s="40"/>
      <c r="H13" s="40"/>
      <c r="I13" s="95"/>
      <c r="J13" s="31"/>
    </row>
    <row r="14" spans="1:10" ht="12.75">
      <c r="A14" s="93"/>
      <c r="B14" s="42"/>
      <c r="C14" s="41"/>
      <c r="D14" s="34"/>
      <c r="E14" s="34"/>
      <c r="F14" s="34"/>
      <c r="G14" s="34"/>
      <c r="H14" s="34"/>
      <c r="I14" s="94"/>
      <c r="J14" s="31"/>
    </row>
    <row r="15" spans="1:10" ht="12.75">
      <c r="A15" s="193" t="s">
        <v>190</v>
      </c>
      <c r="B15" s="194"/>
      <c r="C15" s="230">
        <v>10000</v>
      </c>
      <c r="D15" s="231"/>
      <c r="E15" s="34"/>
      <c r="F15" s="197" t="s">
        <v>384</v>
      </c>
      <c r="G15" s="221"/>
      <c r="H15" s="221"/>
      <c r="I15" s="196"/>
      <c r="J15" s="31"/>
    </row>
    <row r="16" spans="1:10" ht="12.75">
      <c r="A16" s="93"/>
      <c r="B16" s="42"/>
      <c r="C16" s="34"/>
      <c r="D16" s="34"/>
      <c r="E16" s="34"/>
      <c r="F16" s="34"/>
      <c r="G16" s="34"/>
      <c r="H16" s="34"/>
      <c r="I16" s="94"/>
      <c r="J16" s="31"/>
    </row>
    <row r="17" spans="1:10" ht="12.75">
      <c r="A17" s="193" t="s">
        <v>191</v>
      </c>
      <c r="B17" s="194"/>
      <c r="C17" s="197" t="s">
        <v>385</v>
      </c>
      <c r="D17" s="221"/>
      <c r="E17" s="221"/>
      <c r="F17" s="221"/>
      <c r="G17" s="221"/>
      <c r="H17" s="221"/>
      <c r="I17" s="196"/>
      <c r="J17" s="31"/>
    </row>
    <row r="18" spans="1:10" ht="12.75">
      <c r="A18" s="93"/>
      <c r="B18" s="42"/>
      <c r="C18" s="34"/>
      <c r="D18" s="34"/>
      <c r="E18" s="34"/>
      <c r="F18" s="34"/>
      <c r="G18" s="34"/>
      <c r="H18" s="34"/>
      <c r="I18" s="94"/>
      <c r="J18" s="31"/>
    </row>
    <row r="19" spans="1:10" ht="12.75">
      <c r="A19" s="193" t="s">
        <v>192</v>
      </c>
      <c r="B19" s="194"/>
      <c r="C19" s="222" t="s">
        <v>386</v>
      </c>
      <c r="D19" s="223"/>
      <c r="E19" s="223"/>
      <c r="F19" s="223"/>
      <c r="G19" s="223"/>
      <c r="H19" s="223"/>
      <c r="I19" s="224"/>
      <c r="J19" s="31"/>
    </row>
    <row r="20" spans="1:10" ht="12.75">
      <c r="A20" s="93"/>
      <c r="B20" s="42"/>
      <c r="C20" s="41"/>
      <c r="D20" s="34"/>
      <c r="E20" s="34"/>
      <c r="F20" s="34"/>
      <c r="G20" s="34"/>
      <c r="H20" s="34"/>
      <c r="I20" s="94"/>
      <c r="J20" s="31"/>
    </row>
    <row r="21" spans="1:10" ht="12.75">
      <c r="A21" s="193" t="s">
        <v>193</v>
      </c>
      <c r="B21" s="194"/>
      <c r="C21" s="225"/>
      <c r="D21" s="223"/>
      <c r="E21" s="223"/>
      <c r="F21" s="223"/>
      <c r="G21" s="223"/>
      <c r="H21" s="223"/>
      <c r="I21" s="224"/>
      <c r="J21" s="31"/>
    </row>
    <row r="22" spans="1:10" ht="12.75">
      <c r="A22" s="93"/>
      <c r="B22" s="42"/>
      <c r="C22" s="41"/>
      <c r="D22" s="34"/>
      <c r="E22" s="34"/>
      <c r="F22" s="34"/>
      <c r="G22" s="34"/>
      <c r="H22" s="34"/>
      <c r="I22" s="94"/>
      <c r="J22" s="31"/>
    </row>
    <row r="23" spans="1:10" ht="12.75">
      <c r="A23" s="193" t="s">
        <v>73</v>
      </c>
      <c r="B23" s="194"/>
      <c r="C23" s="74">
        <v>133</v>
      </c>
      <c r="D23" s="197" t="s">
        <v>384</v>
      </c>
      <c r="E23" s="211"/>
      <c r="F23" s="212"/>
      <c r="G23" s="193"/>
      <c r="H23" s="210"/>
      <c r="I23" s="96"/>
      <c r="J23" s="31"/>
    </row>
    <row r="24" spans="1:10" ht="12.75">
      <c r="A24" s="93"/>
      <c r="B24" s="42"/>
      <c r="C24" s="34"/>
      <c r="D24" s="44"/>
      <c r="E24" s="44"/>
      <c r="F24" s="44"/>
      <c r="G24" s="44"/>
      <c r="H24" s="34"/>
      <c r="I24" s="94"/>
      <c r="J24" s="31"/>
    </row>
    <row r="25" spans="1:10" ht="12.75">
      <c r="A25" s="193" t="s">
        <v>74</v>
      </c>
      <c r="B25" s="194"/>
      <c r="C25" s="74">
        <v>21</v>
      </c>
      <c r="D25" s="197" t="s">
        <v>387</v>
      </c>
      <c r="E25" s="211"/>
      <c r="F25" s="211"/>
      <c r="G25" s="212"/>
      <c r="H25" s="97" t="s">
        <v>75</v>
      </c>
      <c r="I25" s="75">
        <v>2853</v>
      </c>
      <c r="J25" s="31"/>
    </row>
    <row r="26" spans="1:10" ht="12.75">
      <c r="A26" s="93"/>
      <c r="B26" s="42"/>
      <c r="C26" s="34"/>
      <c r="D26" s="44"/>
      <c r="E26" s="44"/>
      <c r="F26" s="44"/>
      <c r="G26" s="42"/>
      <c r="H26" s="42" t="s">
        <v>367</v>
      </c>
      <c r="I26" s="98"/>
      <c r="J26" s="31"/>
    </row>
    <row r="27" spans="1:10" ht="12.75">
      <c r="A27" s="193" t="s">
        <v>195</v>
      </c>
      <c r="B27" s="194"/>
      <c r="C27" s="77" t="s">
        <v>388</v>
      </c>
      <c r="D27" s="45"/>
      <c r="E27" s="99"/>
      <c r="F27" s="100"/>
      <c r="G27" s="220" t="s">
        <v>194</v>
      </c>
      <c r="H27" s="194"/>
      <c r="I27" s="76" t="s">
        <v>389</v>
      </c>
      <c r="J27" s="31"/>
    </row>
    <row r="28" spans="1:10" ht="12.75">
      <c r="A28" s="93"/>
      <c r="B28" s="42"/>
      <c r="C28" s="34"/>
      <c r="D28" s="100"/>
      <c r="E28" s="100"/>
      <c r="F28" s="100"/>
      <c r="G28" s="100"/>
      <c r="H28" s="34"/>
      <c r="I28" s="101"/>
      <c r="J28" s="31"/>
    </row>
    <row r="29" spans="1:10" ht="12.75">
      <c r="A29" s="213" t="s">
        <v>76</v>
      </c>
      <c r="B29" s="214"/>
      <c r="C29" s="215"/>
      <c r="D29" s="215"/>
      <c r="E29" s="216" t="s">
        <v>77</v>
      </c>
      <c r="F29" s="217"/>
      <c r="G29" s="217"/>
      <c r="H29" s="218" t="s">
        <v>78</v>
      </c>
      <c r="I29" s="219"/>
      <c r="J29" s="31"/>
    </row>
    <row r="30" spans="1:10" ht="12.75">
      <c r="A30" s="102"/>
      <c r="B30" s="99"/>
      <c r="C30" s="99"/>
      <c r="D30" s="46"/>
      <c r="E30" s="34"/>
      <c r="F30" s="34"/>
      <c r="G30" s="34"/>
      <c r="H30" s="47"/>
      <c r="I30" s="101"/>
      <c r="J30" s="31"/>
    </row>
    <row r="31" spans="1:10" ht="12.75">
      <c r="A31" s="203"/>
      <c r="B31" s="204"/>
      <c r="C31" s="204"/>
      <c r="D31" s="205"/>
      <c r="E31" s="203"/>
      <c r="F31" s="204"/>
      <c r="G31" s="204"/>
      <c r="H31" s="206"/>
      <c r="I31" s="207"/>
      <c r="J31" s="31"/>
    </row>
    <row r="32" spans="1:10" ht="12.75">
      <c r="A32" s="103"/>
      <c r="B32" s="78"/>
      <c r="C32" s="79"/>
      <c r="D32" s="208"/>
      <c r="E32" s="208"/>
      <c r="F32" s="208"/>
      <c r="G32" s="209"/>
      <c r="H32" s="46"/>
      <c r="I32" s="104"/>
      <c r="J32" s="31"/>
    </row>
    <row r="33" spans="1:10" ht="12.75">
      <c r="A33" s="203"/>
      <c r="B33" s="204"/>
      <c r="C33" s="204"/>
      <c r="D33" s="205"/>
      <c r="E33" s="203"/>
      <c r="F33" s="204"/>
      <c r="G33" s="204"/>
      <c r="H33" s="206"/>
      <c r="I33" s="207"/>
      <c r="J33" s="31"/>
    </row>
    <row r="34" spans="1:10" ht="12.75">
      <c r="A34" s="103"/>
      <c r="B34" s="78"/>
      <c r="C34" s="79"/>
      <c r="D34" s="80"/>
      <c r="E34" s="80"/>
      <c r="F34" s="80"/>
      <c r="G34" s="81"/>
      <c r="H34" s="46"/>
      <c r="I34" s="105"/>
      <c r="J34" s="31"/>
    </row>
    <row r="35" spans="1:10" ht="12.75">
      <c r="A35" s="203"/>
      <c r="B35" s="204"/>
      <c r="C35" s="204"/>
      <c r="D35" s="205"/>
      <c r="E35" s="203"/>
      <c r="F35" s="204"/>
      <c r="G35" s="204"/>
      <c r="H35" s="206"/>
      <c r="I35" s="207"/>
      <c r="J35" s="31"/>
    </row>
    <row r="36" spans="1:10" ht="12.75">
      <c r="A36" s="103"/>
      <c r="B36" s="78"/>
      <c r="C36" s="79"/>
      <c r="D36" s="80"/>
      <c r="E36" s="80"/>
      <c r="F36" s="80"/>
      <c r="G36" s="81"/>
      <c r="H36" s="46"/>
      <c r="I36" s="105"/>
      <c r="J36" s="31"/>
    </row>
    <row r="37" spans="1:10" ht="12.75">
      <c r="A37" s="203"/>
      <c r="B37" s="204"/>
      <c r="C37" s="204"/>
      <c r="D37" s="205"/>
      <c r="E37" s="203"/>
      <c r="F37" s="204"/>
      <c r="G37" s="204"/>
      <c r="H37" s="206"/>
      <c r="I37" s="207"/>
      <c r="J37" s="31"/>
    </row>
    <row r="38" spans="1:10" ht="12.75">
      <c r="A38" s="106"/>
      <c r="B38" s="82"/>
      <c r="C38" s="201"/>
      <c r="D38" s="202"/>
      <c r="E38" s="46"/>
      <c r="F38" s="201"/>
      <c r="G38" s="202"/>
      <c r="H38" s="46"/>
      <c r="I38" s="107"/>
      <c r="J38" s="31"/>
    </row>
    <row r="39" spans="1:10" ht="12.75">
      <c r="A39" s="203"/>
      <c r="B39" s="204"/>
      <c r="C39" s="204"/>
      <c r="D39" s="205"/>
      <c r="E39" s="203"/>
      <c r="F39" s="204"/>
      <c r="G39" s="204"/>
      <c r="H39" s="206"/>
      <c r="I39" s="207"/>
      <c r="J39" s="31"/>
    </row>
    <row r="40" spans="1:10" ht="12.75">
      <c r="A40" s="106"/>
      <c r="B40" s="82"/>
      <c r="C40" s="70"/>
      <c r="D40" s="71"/>
      <c r="E40" s="46"/>
      <c r="F40" s="70"/>
      <c r="G40" s="71"/>
      <c r="H40" s="46"/>
      <c r="I40" s="107"/>
      <c r="J40" s="31"/>
    </row>
    <row r="41" spans="1:10" ht="12.75">
      <c r="A41" s="203"/>
      <c r="B41" s="204"/>
      <c r="C41" s="204"/>
      <c r="D41" s="205"/>
      <c r="E41" s="203"/>
      <c r="F41" s="204"/>
      <c r="G41" s="204"/>
      <c r="H41" s="206"/>
      <c r="I41" s="207"/>
      <c r="J41" s="31"/>
    </row>
    <row r="42" spans="1:10" ht="12.75">
      <c r="A42" s="108"/>
      <c r="B42" s="62"/>
      <c r="C42" s="62"/>
      <c r="D42" s="62"/>
      <c r="E42" s="43"/>
      <c r="F42" s="62"/>
      <c r="G42" s="62"/>
      <c r="H42" s="63"/>
      <c r="I42" s="109"/>
      <c r="J42" s="31"/>
    </row>
    <row r="43" spans="1:10" ht="12.75">
      <c r="A43" s="110"/>
      <c r="B43" s="49"/>
      <c r="C43" s="50"/>
      <c r="D43" s="51"/>
      <c r="E43" s="34"/>
      <c r="F43" s="50"/>
      <c r="G43" s="51"/>
      <c r="H43" s="34"/>
      <c r="I43" s="94"/>
      <c r="J43" s="31"/>
    </row>
    <row r="44" spans="1:10" ht="12.75">
      <c r="A44" s="111"/>
      <c r="B44" s="52"/>
      <c r="C44" s="52"/>
      <c r="D44" s="39"/>
      <c r="E44" s="39"/>
      <c r="F44" s="52"/>
      <c r="G44" s="39"/>
      <c r="H44" s="39"/>
      <c r="I44" s="112"/>
      <c r="J44" s="31"/>
    </row>
    <row r="45" spans="1:10" ht="12.75">
      <c r="A45" s="188" t="s">
        <v>351</v>
      </c>
      <c r="B45" s="189"/>
      <c r="C45" s="206"/>
      <c r="D45" s="207"/>
      <c r="E45" s="34"/>
      <c r="F45" s="197"/>
      <c r="G45" s="204"/>
      <c r="H45" s="204"/>
      <c r="I45" s="205"/>
      <c r="J45" s="31"/>
    </row>
    <row r="46" spans="1:10" ht="12.75">
      <c r="A46" s="110"/>
      <c r="B46" s="49"/>
      <c r="C46" s="185"/>
      <c r="D46" s="186"/>
      <c r="E46" s="34"/>
      <c r="F46" s="185"/>
      <c r="G46" s="187"/>
      <c r="H46" s="53"/>
      <c r="I46" s="113"/>
      <c r="J46" s="31"/>
    </row>
    <row r="47" spans="1:10" ht="12.75">
      <c r="A47" s="188" t="s">
        <v>79</v>
      </c>
      <c r="B47" s="189"/>
      <c r="C47" s="197" t="s">
        <v>390</v>
      </c>
      <c r="D47" s="198"/>
      <c r="E47" s="198"/>
      <c r="F47" s="198"/>
      <c r="G47" s="198"/>
      <c r="H47" s="198"/>
      <c r="I47" s="199"/>
      <c r="J47" s="31"/>
    </row>
    <row r="48" spans="1:10" ht="12.75">
      <c r="A48" s="93"/>
      <c r="B48" s="42"/>
      <c r="C48" s="41" t="s">
        <v>151</v>
      </c>
      <c r="D48" s="34"/>
      <c r="E48" s="34"/>
      <c r="F48" s="34"/>
      <c r="G48" s="34"/>
      <c r="H48" s="34"/>
      <c r="I48" s="94"/>
      <c r="J48" s="31"/>
    </row>
    <row r="49" spans="1:10" ht="12.75">
      <c r="A49" s="188" t="s">
        <v>152</v>
      </c>
      <c r="B49" s="189"/>
      <c r="C49" s="195" t="s">
        <v>391</v>
      </c>
      <c r="D49" s="191"/>
      <c r="E49" s="192"/>
      <c r="F49" s="34"/>
      <c r="G49" s="97" t="s">
        <v>153</v>
      </c>
      <c r="H49" s="195" t="s">
        <v>392</v>
      </c>
      <c r="I49" s="192"/>
      <c r="J49" s="31"/>
    </row>
    <row r="50" spans="1:10" ht="12.75">
      <c r="A50" s="93"/>
      <c r="B50" s="42"/>
      <c r="C50" s="41"/>
      <c r="D50" s="34"/>
      <c r="E50" s="34"/>
      <c r="F50" s="34"/>
      <c r="G50" s="34"/>
      <c r="H50" s="34"/>
      <c r="I50" s="94"/>
      <c r="J50" s="31"/>
    </row>
    <row r="51" spans="1:10" ht="12.75">
      <c r="A51" s="188" t="s">
        <v>192</v>
      </c>
      <c r="B51" s="189"/>
      <c r="C51" s="190" t="s">
        <v>393</v>
      </c>
      <c r="D51" s="191"/>
      <c r="E51" s="191"/>
      <c r="F51" s="191"/>
      <c r="G51" s="191"/>
      <c r="H51" s="191"/>
      <c r="I51" s="192"/>
      <c r="J51" s="31"/>
    </row>
    <row r="52" spans="1:10" ht="12.75">
      <c r="A52" s="93"/>
      <c r="B52" s="42"/>
      <c r="C52" s="34"/>
      <c r="D52" s="34"/>
      <c r="E52" s="34"/>
      <c r="F52" s="34"/>
      <c r="G52" s="34"/>
      <c r="H52" s="34"/>
      <c r="I52" s="94"/>
      <c r="J52" s="31"/>
    </row>
    <row r="53" spans="1:10" ht="12.75">
      <c r="A53" s="193" t="s">
        <v>288</v>
      </c>
      <c r="B53" s="194"/>
      <c r="C53" s="195" t="s">
        <v>400</v>
      </c>
      <c r="D53" s="191"/>
      <c r="E53" s="191"/>
      <c r="F53" s="191"/>
      <c r="G53" s="191"/>
      <c r="H53" s="191"/>
      <c r="I53" s="196"/>
      <c r="J53" s="31"/>
    </row>
    <row r="54" spans="1:10" ht="12.75">
      <c r="A54" s="114"/>
      <c r="B54" s="39"/>
      <c r="C54" s="200" t="s">
        <v>0</v>
      </c>
      <c r="D54" s="200"/>
      <c r="E54" s="200"/>
      <c r="F54" s="200"/>
      <c r="G54" s="200"/>
      <c r="H54" s="200"/>
      <c r="I54" s="115"/>
      <c r="J54" s="31"/>
    </row>
    <row r="55" spans="1:10" ht="12.75">
      <c r="A55" s="114"/>
      <c r="B55" s="39"/>
      <c r="C55" s="54"/>
      <c r="D55" s="54"/>
      <c r="E55" s="54"/>
      <c r="F55" s="54"/>
      <c r="G55" s="54"/>
      <c r="H55" s="54"/>
      <c r="I55" s="115"/>
      <c r="J55" s="31"/>
    </row>
    <row r="56" spans="1:10" ht="12.75">
      <c r="A56" s="114"/>
      <c r="B56" s="177" t="s">
        <v>80</v>
      </c>
      <c r="C56" s="178"/>
      <c r="D56" s="178"/>
      <c r="E56" s="178"/>
      <c r="F56" s="67"/>
      <c r="G56" s="67"/>
      <c r="H56" s="67"/>
      <c r="I56" s="116"/>
      <c r="J56" s="31"/>
    </row>
    <row r="57" spans="1:10" ht="12.75">
      <c r="A57" s="114"/>
      <c r="B57" s="179" t="s">
        <v>368</v>
      </c>
      <c r="C57" s="180"/>
      <c r="D57" s="180"/>
      <c r="E57" s="180"/>
      <c r="F57" s="180"/>
      <c r="G57" s="180"/>
      <c r="H57" s="180"/>
      <c r="I57" s="181"/>
      <c r="J57" s="31"/>
    </row>
    <row r="58" spans="1:10" ht="12.75">
      <c r="A58" s="114"/>
      <c r="B58" s="179" t="s">
        <v>369</v>
      </c>
      <c r="C58" s="180"/>
      <c r="D58" s="180"/>
      <c r="E58" s="180"/>
      <c r="F58" s="180"/>
      <c r="G58" s="180"/>
      <c r="H58" s="180"/>
      <c r="I58" s="116"/>
      <c r="J58" s="31"/>
    </row>
    <row r="59" spans="1:10" ht="12.75">
      <c r="A59" s="114"/>
      <c r="B59" s="179" t="s">
        <v>370</v>
      </c>
      <c r="C59" s="180"/>
      <c r="D59" s="180"/>
      <c r="E59" s="180"/>
      <c r="F59" s="180"/>
      <c r="G59" s="180"/>
      <c r="H59" s="180"/>
      <c r="I59" s="181"/>
      <c r="J59" s="31"/>
    </row>
    <row r="60" spans="1:10" ht="12.75">
      <c r="A60" s="114"/>
      <c r="B60" s="179" t="s">
        <v>371</v>
      </c>
      <c r="C60" s="180"/>
      <c r="D60" s="180"/>
      <c r="E60" s="180"/>
      <c r="F60" s="180"/>
      <c r="G60" s="180"/>
      <c r="H60" s="180"/>
      <c r="I60" s="181"/>
      <c r="J60" s="31"/>
    </row>
    <row r="61" spans="1:10" ht="12.75">
      <c r="A61" s="114"/>
      <c r="B61" s="65"/>
      <c r="C61" s="65"/>
      <c r="D61" s="65"/>
      <c r="E61" s="65"/>
      <c r="F61" s="65"/>
      <c r="G61" s="65"/>
      <c r="H61" s="66"/>
      <c r="I61" s="117"/>
      <c r="J61" s="31"/>
    </row>
    <row r="62" spans="1:10" ht="13.5" thickBot="1">
      <c r="A62" s="118" t="s">
        <v>81</v>
      </c>
      <c r="B62" s="34"/>
      <c r="C62" s="34"/>
      <c r="D62" s="34"/>
      <c r="E62" s="34"/>
      <c r="F62" s="34"/>
      <c r="G62" s="55"/>
      <c r="H62" s="56"/>
      <c r="I62" s="119"/>
      <c r="J62" s="31"/>
    </row>
    <row r="63" spans="1:10" ht="12.75">
      <c r="A63" s="89"/>
      <c r="B63" s="34"/>
      <c r="C63" s="34"/>
      <c r="D63" s="34"/>
      <c r="E63" s="39" t="s">
        <v>154</v>
      </c>
      <c r="F63" s="99"/>
      <c r="G63" s="182" t="s">
        <v>155</v>
      </c>
      <c r="H63" s="183"/>
      <c r="I63" s="184"/>
      <c r="J63" s="31"/>
    </row>
    <row r="64" spans="1:10" ht="12.75">
      <c r="A64" s="120"/>
      <c r="B64" s="121"/>
      <c r="C64" s="122"/>
      <c r="D64" s="122"/>
      <c r="E64" s="122"/>
      <c r="F64" s="122"/>
      <c r="G64" s="175"/>
      <c r="H64" s="176"/>
      <c r="I64" s="123"/>
      <c r="J64" s="31"/>
    </row>
  </sheetData>
  <sheetProtection/>
  <mergeCells count="73">
    <mergeCell ref="A8:B8"/>
    <mergeCell ref="C8:D8"/>
    <mergeCell ref="A2:D2"/>
    <mergeCell ref="A4:I4"/>
    <mergeCell ref="A6:B6"/>
    <mergeCell ref="C6:D6"/>
    <mergeCell ref="F15:I15"/>
    <mergeCell ref="A13:C13"/>
    <mergeCell ref="A10:B11"/>
    <mergeCell ref="C10:D10"/>
    <mergeCell ref="A12:B12"/>
    <mergeCell ref="C12:I12"/>
    <mergeCell ref="A15:B15"/>
    <mergeCell ref="C15:D15"/>
    <mergeCell ref="C17:I17"/>
    <mergeCell ref="A19:B19"/>
    <mergeCell ref="C19:I19"/>
    <mergeCell ref="A21:B21"/>
    <mergeCell ref="C21:I21"/>
    <mergeCell ref="A17:B17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A35:D35"/>
    <mergeCell ref="E35:G35"/>
    <mergeCell ref="H35:I35"/>
    <mergeCell ref="A37:D37"/>
    <mergeCell ref="E37:G37"/>
    <mergeCell ref="H37:I37"/>
    <mergeCell ref="H49:I49"/>
    <mergeCell ref="C54:H54"/>
    <mergeCell ref="C38:D38"/>
    <mergeCell ref="F38:G38"/>
    <mergeCell ref="A41:D41"/>
    <mergeCell ref="E41:G41"/>
    <mergeCell ref="H41:I41"/>
    <mergeCell ref="A45:B45"/>
    <mergeCell ref="C45:D45"/>
    <mergeCell ref="F45:I45"/>
    <mergeCell ref="C46:D46"/>
    <mergeCell ref="F46:G46"/>
    <mergeCell ref="A51:B51"/>
    <mergeCell ref="C51:I51"/>
    <mergeCell ref="A53:B53"/>
    <mergeCell ref="C53:I53"/>
    <mergeCell ref="A47:B47"/>
    <mergeCell ref="C47:I47"/>
    <mergeCell ref="A49:B49"/>
    <mergeCell ref="C49:E49"/>
    <mergeCell ref="G64:H64"/>
    <mergeCell ref="B56:E56"/>
    <mergeCell ref="B57:I57"/>
    <mergeCell ref="B58:H58"/>
    <mergeCell ref="B59:I59"/>
    <mergeCell ref="B60:I60"/>
    <mergeCell ref="G63:I63"/>
  </mergeCells>
  <conditionalFormatting sqref="H30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dataValidations count="1">
    <dataValidation allowBlank="1" sqref="A1:IV65536"/>
  </dataValidations>
  <hyperlinks>
    <hyperlink ref="C19" r:id="rId1" display="www.crosig.hr"/>
    <hyperlink ref="C51" r:id="rId2" display="katica.kuzmanovic@crosig.hr"/>
  </hyperlinks>
  <printOptions/>
  <pageMargins left="0.75" right="0.75" top="1" bottom="1" header="0.5" footer="0.5"/>
  <pageSetup horizontalDpi="600" verticalDpi="600" orientation="portrait" paperSize="9" scale="7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view="pageBreakPreview" zoomScaleSheetLayoutView="100" zoomScalePageLayoutView="0" workbookViewId="0" topLeftCell="A100">
      <selection activeCell="K124" sqref="K124"/>
    </sheetView>
  </sheetViews>
  <sheetFormatPr defaultColWidth="9.140625" defaultRowHeight="12.75"/>
  <cols>
    <col min="1" max="4" width="9.140625" style="125" customWidth="1"/>
    <col min="5" max="5" width="20.8515625" style="125" customWidth="1"/>
    <col min="6" max="11" width="9.140625" style="125" customWidth="1"/>
    <col min="12" max="16384" width="9.140625" style="125" customWidth="1"/>
  </cols>
  <sheetData>
    <row r="1" spans="1:12" ht="15" customHeight="1">
      <c r="A1" s="249" t="s">
        <v>204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24"/>
    </row>
    <row r="2" spans="1:12" ht="12.75">
      <c r="A2" s="251" t="s">
        <v>395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124"/>
    </row>
    <row r="3" spans="1:12" ht="12.75">
      <c r="A3" s="64"/>
      <c r="B3" s="126"/>
      <c r="C3" s="126"/>
      <c r="D3" s="126"/>
      <c r="E3" s="126"/>
      <c r="F3" s="253"/>
      <c r="G3" s="253"/>
      <c r="H3" s="26"/>
      <c r="I3" s="126"/>
      <c r="J3" s="126"/>
      <c r="K3" s="253" t="s">
        <v>58</v>
      </c>
      <c r="L3" s="253"/>
    </row>
    <row r="4" spans="1:12" ht="12.75">
      <c r="A4" s="247" t="s">
        <v>2</v>
      </c>
      <c r="B4" s="248"/>
      <c r="C4" s="248"/>
      <c r="D4" s="248"/>
      <c r="E4" s="248"/>
      <c r="F4" s="247" t="s">
        <v>222</v>
      </c>
      <c r="G4" s="247" t="s">
        <v>374</v>
      </c>
      <c r="H4" s="248"/>
      <c r="I4" s="248"/>
      <c r="J4" s="247" t="s">
        <v>375</v>
      </c>
      <c r="K4" s="248"/>
      <c r="L4" s="248"/>
    </row>
    <row r="5" spans="1:12" ht="12.75">
      <c r="A5" s="248"/>
      <c r="B5" s="248"/>
      <c r="C5" s="248"/>
      <c r="D5" s="248"/>
      <c r="E5" s="248"/>
      <c r="F5" s="248"/>
      <c r="G5" s="134" t="s">
        <v>361</v>
      </c>
      <c r="H5" s="134" t="s">
        <v>362</v>
      </c>
      <c r="I5" s="134" t="s">
        <v>363</v>
      </c>
      <c r="J5" s="134" t="s">
        <v>361</v>
      </c>
      <c r="K5" s="134" t="s">
        <v>362</v>
      </c>
      <c r="L5" s="134" t="s">
        <v>363</v>
      </c>
    </row>
    <row r="6" spans="1:12" ht="12.75">
      <c r="A6" s="247">
        <v>1</v>
      </c>
      <c r="B6" s="247"/>
      <c r="C6" s="247"/>
      <c r="D6" s="247"/>
      <c r="E6" s="247"/>
      <c r="F6" s="135">
        <v>2</v>
      </c>
      <c r="G6" s="135">
        <v>3</v>
      </c>
      <c r="H6" s="135">
        <v>4</v>
      </c>
      <c r="I6" s="135" t="s">
        <v>56</v>
      </c>
      <c r="J6" s="135">
        <v>6</v>
      </c>
      <c r="K6" s="135">
        <v>7</v>
      </c>
      <c r="L6" s="135" t="s">
        <v>57</v>
      </c>
    </row>
    <row r="7" spans="1:12" ht="12.75">
      <c r="A7" s="240" t="s">
        <v>3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2"/>
    </row>
    <row r="8" spans="1:12" ht="12.75">
      <c r="A8" s="243" t="s">
        <v>156</v>
      </c>
      <c r="B8" s="244"/>
      <c r="C8" s="244"/>
      <c r="D8" s="245"/>
      <c r="E8" s="246"/>
      <c r="F8" s="9">
        <v>1</v>
      </c>
      <c r="G8" s="127">
        <f>G9+G10</f>
        <v>0</v>
      </c>
      <c r="H8" s="128">
        <f>H9+H10</f>
        <v>0</v>
      </c>
      <c r="I8" s="129">
        <f>SUM(G8:H8)</f>
        <v>0</v>
      </c>
      <c r="J8" s="127">
        <f>J9+J10</f>
        <v>0</v>
      </c>
      <c r="K8" s="128">
        <f>K9+K10</f>
        <v>0</v>
      </c>
      <c r="L8" s="129">
        <f>SUM(J8:K8)</f>
        <v>0</v>
      </c>
    </row>
    <row r="9" spans="1:12" ht="12.75">
      <c r="A9" s="254" t="s">
        <v>312</v>
      </c>
      <c r="B9" s="255"/>
      <c r="C9" s="255"/>
      <c r="D9" s="255"/>
      <c r="E9" s="256"/>
      <c r="F9" s="10">
        <v>2</v>
      </c>
      <c r="G9" s="5"/>
      <c r="H9" s="6"/>
      <c r="I9" s="130">
        <f aca="true" t="shared" si="0" ref="I9:I72">SUM(G9:H9)</f>
        <v>0</v>
      </c>
      <c r="J9" s="5"/>
      <c r="K9" s="6"/>
      <c r="L9" s="130">
        <f aca="true" t="shared" si="1" ref="L9:L72">SUM(J9:K9)</f>
        <v>0</v>
      </c>
    </row>
    <row r="10" spans="1:12" ht="12.75">
      <c r="A10" s="254" t="s">
        <v>313</v>
      </c>
      <c r="B10" s="255"/>
      <c r="C10" s="255"/>
      <c r="D10" s="255"/>
      <c r="E10" s="256"/>
      <c r="F10" s="10">
        <v>3</v>
      </c>
      <c r="G10" s="5"/>
      <c r="H10" s="6"/>
      <c r="I10" s="130">
        <f t="shared" si="0"/>
        <v>0</v>
      </c>
      <c r="J10" s="5"/>
      <c r="K10" s="6"/>
      <c r="L10" s="130">
        <f t="shared" si="1"/>
        <v>0</v>
      </c>
    </row>
    <row r="11" spans="1:12" ht="12.75">
      <c r="A11" s="257" t="s">
        <v>157</v>
      </c>
      <c r="B11" s="258"/>
      <c r="C11" s="258"/>
      <c r="D11" s="255"/>
      <c r="E11" s="256"/>
      <c r="F11" s="10">
        <v>4</v>
      </c>
      <c r="G11" s="131">
        <f>G12+G13</f>
        <v>0</v>
      </c>
      <c r="H11" s="132">
        <f>H12+H13</f>
        <v>6437898.97</v>
      </c>
      <c r="I11" s="130">
        <f t="shared" si="0"/>
        <v>6437898.97</v>
      </c>
      <c r="J11" s="131">
        <f>J12+J13</f>
        <v>0</v>
      </c>
      <c r="K11" s="132">
        <f>K12+K13</f>
        <v>6800637.08</v>
      </c>
      <c r="L11" s="130">
        <f t="shared" si="1"/>
        <v>6800637.08</v>
      </c>
    </row>
    <row r="12" spans="1:12" ht="12.75">
      <c r="A12" s="254" t="s">
        <v>314</v>
      </c>
      <c r="B12" s="255"/>
      <c r="C12" s="255"/>
      <c r="D12" s="255"/>
      <c r="E12" s="256"/>
      <c r="F12" s="10">
        <v>5</v>
      </c>
      <c r="G12" s="5"/>
      <c r="H12" s="6"/>
      <c r="I12" s="130">
        <f t="shared" si="0"/>
        <v>0</v>
      </c>
      <c r="J12" s="5"/>
      <c r="K12" s="6"/>
      <c r="L12" s="130">
        <f t="shared" si="1"/>
        <v>0</v>
      </c>
    </row>
    <row r="13" spans="1:12" ht="12.75">
      <c r="A13" s="254" t="s">
        <v>315</v>
      </c>
      <c r="B13" s="255"/>
      <c r="C13" s="255"/>
      <c r="D13" s="255"/>
      <c r="E13" s="256"/>
      <c r="F13" s="10">
        <v>6</v>
      </c>
      <c r="G13" s="5"/>
      <c r="H13" s="6">
        <v>6437898.97</v>
      </c>
      <c r="I13" s="130">
        <f t="shared" si="0"/>
        <v>6437898.97</v>
      </c>
      <c r="J13" s="5"/>
      <c r="K13" s="6">
        <v>6800637.08</v>
      </c>
      <c r="L13" s="130">
        <f t="shared" si="1"/>
        <v>6800637.08</v>
      </c>
    </row>
    <row r="14" spans="1:12" ht="12.75">
      <c r="A14" s="257" t="s">
        <v>158</v>
      </c>
      <c r="B14" s="258"/>
      <c r="C14" s="258"/>
      <c r="D14" s="255"/>
      <c r="E14" s="256"/>
      <c r="F14" s="10">
        <v>7</v>
      </c>
      <c r="G14" s="131">
        <f>G15+G16+G17</f>
        <v>0</v>
      </c>
      <c r="H14" s="132">
        <f>H15+H16+H17</f>
        <v>1224449894.07</v>
      </c>
      <c r="I14" s="130">
        <f t="shared" si="0"/>
        <v>1224449894.07</v>
      </c>
      <c r="J14" s="131">
        <f>J15+J16+J17</f>
        <v>0</v>
      </c>
      <c r="K14" s="132">
        <f>K15+K16+K17</f>
        <v>1187270339.4099998</v>
      </c>
      <c r="L14" s="130">
        <f t="shared" si="1"/>
        <v>1187270339.4099998</v>
      </c>
    </row>
    <row r="15" spans="1:12" ht="12.75">
      <c r="A15" s="254" t="s">
        <v>316</v>
      </c>
      <c r="B15" s="255"/>
      <c r="C15" s="255"/>
      <c r="D15" s="255"/>
      <c r="E15" s="256"/>
      <c r="F15" s="10">
        <v>8</v>
      </c>
      <c r="G15" s="5"/>
      <c r="H15" s="6">
        <v>1181440971.11</v>
      </c>
      <c r="I15" s="130">
        <f t="shared" si="0"/>
        <v>1181440971.11</v>
      </c>
      <c r="J15" s="5"/>
      <c r="K15" s="6">
        <v>1155009974.75</v>
      </c>
      <c r="L15" s="130">
        <f t="shared" si="1"/>
        <v>1155009974.75</v>
      </c>
    </row>
    <row r="16" spans="1:12" ht="12.75">
      <c r="A16" s="254" t="s">
        <v>317</v>
      </c>
      <c r="B16" s="255"/>
      <c r="C16" s="255"/>
      <c r="D16" s="255"/>
      <c r="E16" s="256"/>
      <c r="F16" s="10">
        <v>9</v>
      </c>
      <c r="G16" s="5"/>
      <c r="H16" s="6">
        <v>37247025.3</v>
      </c>
      <c r="I16" s="130">
        <f t="shared" si="0"/>
        <v>37247025.3</v>
      </c>
      <c r="J16" s="5"/>
      <c r="K16" s="6">
        <v>26626290.81</v>
      </c>
      <c r="L16" s="130">
        <f t="shared" si="1"/>
        <v>26626290.81</v>
      </c>
    </row>
    <row r="17" spans="1:12" ht="12.75">
      <c r="A17" s="254" t="s">
        <v>318</v>
      </c>
      <c r="B17" s="255"/>
      <c r="C17" s="255"/>
      <c r="D17" s="255"/>
      <c r="E17" s="256"/>
      <c r="F17" s="10">
        <v>10</v>
      </c>
      <c r="G17" s="5"/>
      <c r="H17" s="6">
        <v>5761897.66</v>
      </c>
      <c r="I17" s="130">
        <f t="shared" si="0"/>
        <v>5761897.66</v>
      </c>
      <c r="J17" s="5"/>
      <c r="K17" s="6">
        <v>5634073.85</v>
      </c>
      <c r="L17" s="130">
        <f t="shared" si="1"/>
        <v>5634073.85</v>
      </c>
    </row>
    <row r="18" spans="1:12" ht="12.75">
      <c r="A18" s="257" t="s">
        <v>159</v>
      </c>
      <c r="B18" s="258"/>
      <c r="C18" s="258"/>
      <c r="D18" s="255"/>
      <c r="E18" s="256"/>
      <c r="F18" s="10">
        <v>11</v>
      </c>
      <c r="G18" s="131">
        <f>G19+G20+G24+G43</f>
        <v>1975688523.7999997</v>
      </c>
      <c r="H18" s="132">
        <f>H19+H20+H24+H43</f>
        <v>3473012783.1000004</v>
      </c>
      <c r="I18" s="130">
        <f t="shared" si="0"/>
        <v>5448701306.9</v>
      </c>
      <c r="J18" s="131">
        <f>J19+J20+J24+J43</f>
        <v>2031930483.48</v>
      </c>
      <c r="K18" s="132">
        <f>K19+K20+K24+K43</f>
        <v>3487869825.7700005</v>
      </c>
      <c r="L18" s="130">
        <f t="shared" si="1"/>
        <v>5519800309.25</v>
      </c>
    </row>
    <row r="19" spans="1:12" ht="25.5" customHeight="1">
      <c r="A19" s="257" t="s">
        <v>319</v>
      </c>
      <c r="B19" s="258"/>
      <c r="C19" s="258"/>
      <c r="D19" s="255"/>
      <c r="E19" s="256"/>
      <c r="F19" s="10">
        <v>12</v>
      </c>
      <c r="G19" s="5"/>
      <c r="H19" s="6">
        <v>778301664.74</v>
      </c>
      <c r="I19" s="130">
        <f t="shared" si="0"/>
        <v>778301664.74</v>
      </c>
      <c r="J19" s="5"/>
      <c r="K19" s="6">
        <v>843822462.27</v>
      </c>
      <c r="L19" s="130">
        <f t="shared" si="1"/>
        <v>843822462.27</v>
      </c>
    </row>
    <row r="20" spans="1:12" ht="21" customHeight="1">
      <c r="A20" s="257" t="s">
        <v>160</v>
      </c>
      <c r="B20" s="258"/>
      <c r="C20" s="258"/>
      <c r="D20" s="255"/>
      <c r="E20" s="256"/>
      <c r="F20" s="10">
        <v>13</v>
      </c>
      <c r="G20" s="131">
        <f>SUM(G21:G23)</f>
        <v>0</v>
      </c>
      <c r="H20" s="132">
        <f>SUM(H21:H23)</f>
        <v>436646740.42</v>
      </c>
      <c r="I20" s="130">
        <f t="shared" si="0"/>
        <v>436646740.42</v>
      </c>
      <c r="J20" s="131">
        <f>SUM(J21:J23)</f>
        <v>0</v>
      </c>
      <c r="K20" s="132">
        <f>SUM(K21:K23)</f>
        <v>411836460.43</v>
      </c>
      <c r="L20" s="130">
        <f t="shared" si="1"/>
        <v>411836460.43</v>
      </c>
    </row>
    <row r="21" spans="1:12" ht="12.75">
      <c r="A21" s="254" t="s">
        <v>320</v>
      </c>
      <c r="B21" s="255"/>
      <c r="C21" s="255"/>
      <c r="D21" s="255"/>
      <c r="E21" s="256"/>
      <c r="F21" s="10">
        <v>14</v>
      </c>
      <c r="G21" s="5"/>
      <c r="H21" s="6">
        <v>429420640.42</v>
      </c>
      <c r="I21" s="130">
        <f t="shared" si="0"/>
        <v>429420640.42</v>
      </c>
      <c r="J21" s="5"/>
      <c r="K21" s="6">
        <v>407576760.43</v>
      </c>
      <c r="L21" s="130">
        <f t="shared" si="1"/>
        <v>407576760.43</v>
      </c>
    </row>
    <row r="22" spans="1:12" ht="12.75">
      <c r="A22" s="254" t="s">
        <v>321</v>
      </c>
      <c r="B22" s="255"/>
      <c r="C22" s="255"/>
      <c r="D22" s="255"/>
      <c r="E22" s="256"/>
      <c r="F22" s="10">
        <v>15</v>
      </c>
      <c r="G22" s="5"/>
      <c r="H22" s="6">
        <v>7226100</v>
      </c>
      <c r="I22" s="130">
        <f t="shared" si="0"/>
        <v>7226100</v>
      </c>
      <c r="J22" s="5"/>
      <c r="K22" s="6">
        <v>4259700</v>
      </c>
      <c r="L22" s="130">
        <f t="shared" si="1"/>
        <v>4259700</v>
      </c>
    </row>
    <row r="23" spans="1:12" ht="12.75">
      <c r="A23" s="254" t="s">
        <v>322</v>
      </c>
      <c r="B23" s="255"/>
      <c r="C23" s="255"/>
      <c r="D23" s="255"/>
      <c r="E23" s="256"/>
      <c r="F23" s="10">
        <v>16</v>
      </c>
      <c r="G23" s="5"/>
      <c r="H23" s="6"/>
      <c r="I23" s="130">
        <f t="shared" si="0"/>
        <v>0</v>
      </c>
      <c r="J23" s="5"/>
      <c r="K23" s="6"/>
      <c r="L23" s="130">
        <f t="shared" si="1"/>
        <v>0</v>
      </c>
    </row>
    <row r="24" spans="1:12" ht="12.75">
      <c r="A24" s="257" t="s">
        <v>161</v>
      </c>
      <c r="B24" s="258"/>
      <c r="C24" s="258"/>
      <c r="D24" s="255"/>
      <c r="E24" s="256"/>
      <c r="F24" s="10">
        <v>17</v>
      </c>
      <c r="G24" s="131">
        <f>G25+G28+G33+G39</f>
        <v>1975688523.7999997</v>
      </c>
      <c r="H24" s="132">
        <f>H25+H28+H33+H39</f>
        <v>2258064377.94</v>
      </c>
      <c r="I24" s="130">
        <f t="shared" si="0"/>
        <v>4233752901.74</v>
      </c>
      <c r="J24" s="131">
        <f>J25+J28+J33+J39</f>
        <v>2031930483.48</v>
      </c>
      <c r="K24" s="132">
        <f>K25+K28+K33+K39</f>
        <v>2232210903.07</v>
      </c>
      <c r="L24" s="130">
        <f t="shared" si="1"/>
        <v>4264141386.55</v>
      </c>
    </row>
    <row r="25" spans="1:12" ht="12.75">
      <c r="A25" s="254" t="s">
        <v>162</v>
      </c>
      <c r="B25" s="255"/>
      <c r="C25" s="255"/>
      <c r="D25" s="255"/>
      <c r="E25" s="256"/>
      <c r="F25" s="10">
        <v>18</v>
      </c>
      <c r="G25" s="131">
        <f>G26+G27</f>
        <v>1220013350.06</v>
      </c>
      <c r="H25" s="132">
        <f>H26+H27</f>
        <v>721277269.32</v>
      </c>
      <c r="I25" s="130">
        <f>SUM(G25:H25)</f>
        <v>1941290619.38</v>
      </c>
      <c r="J25" s="131">
        <f>J26+J27</f>
        <v>1252096667.13</v>
      </c>
      <c r="K25" s="132">
        <f>K26+K27</f>
        <v>830598481.27</v>
      </c>
      <c r="L25" s="130">
        <f>SUM(J25:K25)</f>
        <v>2082695148.4</v>
      </c>
    </row>
    <row r="26" spans="1:12" ht="22.5" customHeight="1">
      <c r="A26" s="254" t="s">
        <v>323</v>
      </c>
      <c r="B26" s="255"/>
      <c r="C26" s="255"/>
      <c r="D26" s="255"/>
      <c r="E26" s="256"/>
      <c r="F26" s="10">
        <v>19</v>
      </c>
      <c r="G26" s="5">
        <v>1220013350.06</v>
      </c>
      <c r="H26" s="6">
        <v>721277269.32</v>
      </c>
      <c r="I26" s="130">
        <f t="shared" si="0"/>
        <v>1941290619.38</v>
      </c>
      <c r="J26" s="5">
        <v>1252096667.13</v>
      </c>
      <c r="K26" s="6">
        <v>830598481.27</v>
      </c>
      <c r="L26" s="130">
        <f t="shared" si="1"/>
        <v>2082695148.4</v>
      </c>
    </row>
    <row r="27" spans="1:12" ht="12.75">
      <c r="A27" s="254" t="s">
        <v>324</v>
      </c>
      <c r="B27" s="255"/>
      <c r="C27" s="255"/>
      <c r="D27" s="255"/>
      <c r="E27" s="256"/>
      <c r="F27" s="10">
        <v>20</v>
      </c>
      <c r="G27" s="5"/>
      <c r="H27" s="6"/>
      <c r="I27" s="130">
        <f t="shared" si="0"/>
        <v>0</v>
      </c>
      <c r="J27" s="5"/>
      <c r="K27" s="6"/>
      <c r="L27" s="130">
        <f t="shared" si="1"/>
        <v>0</v>
      </c>
    </row>
    <row r="28" spans="1:12" ht="12.75">
      <c r="A28" s="254" t="s">
        <v>163</v>
      </c>
      <c r="B28" s="255"/>
      <c r="C28" s="255"/>
      <c r="D28" s="255"/>
      <c r="E28" s="256"/>
      <c r="F28" s="10">
        <v>21</v>
      </c>
      <c r="G28" s="131">
        <f>SUM(G29:G32)</f>
        <v>70193417.77000001</v>
      </c>
      <c r="H28" s="132">
        <f>SUM(H29:H32)</f>
        <v>218466545.68</v>
      </c>
      <c r="I28" s="130">
        <f>SUM(G28:H28)</f>
        <v>288659963.45000005</v>
      </c>
      <c r="J28" s="131">
        <f>SUM(J29:J32)</f>
        <v>24485542.35</v>
      </c>
      <c r="K28" s="132">
        <f>SUM(K29:K32)</f>
        <v>142276394.29</v>
      </c>
      <c r="L28" s="130">
        <f>SUM(J28:K28)</f>
        <v>166761936.64</v>
      </c>
    </row>
    <row r="29" spans="1:12" ht="12.75">
      <c r="A29" s="254" t="s">
        <v>325</v>
      </c>
      <c r="B29" s="255"/>
      <c r="C29" s="255"/>
      <c r="D29" s="255"/>
      <c r="E29" s="256"/>
      <c r="F29" s="10">
        <v>22</v>
      </c>
      <c r="G29" s="5">
        <v>32462251.1</v>
      </c>
      <c r="H29" s="6">
        <v>134718395.5</v>
      </c>
      <c r="I29" s="130">
        <f t="shared" si="0"/>
        <v>167180646.6</v>
      </c>
      <c r="J29" s="5">
        <v>16793735.34</v>
      </c>
      <c r="K29" s="6">
        <v>104079872</v>
      </c>
      <c r="L29" s="130">
        <f t="shared" si="1"/>
        <v>120873607.34</v>
      </c>
    </row>
    <row r="30" spans="1:12" ht="24" customHeight="1">
      <c r="A30" s="254" t="s">
        <v>326</v>
      </c>
      <c r="B30" s="255"/>
      <c r="C30" s="255"/>
      <c r="D30" s="255"/>
      <c r="E30" s="256"/>
      <c r="F30" s="10">
        <v>23</v>
      </c>
      <c r="G30" s="5"/>
      <c r="H30" s="6"/>
      <c r="I30" s="130">
        <f t="shared" si="0"/>
        <v>0</v>
      </c>
      <c r="J30" s="5"/>
      <c r="K30" s="6"/>
      <c r="L30" s="130">
        <f t="shared" si="1"/>
        <v>0</v>
      </c>
    </row>
    <row r="31" spans="1:12" ht="12.75">
      <c r="A31" s="254" t="s">
        <v>327</v>
      </c>
      <c r="B31" s="255"/>
      <c r="C31" s="255"/>
      <c r="D31" s="255"/>
      <c r="E31" s="256"/>
      <c r="F31" s="10">
        <v>24</v>
      </c>
      <c r="G31" s="5">
        <v>37731166.67</v>
      </c>
      <c r="H31" s="6">
        <v>83748150.18</v>
      </c>
      <c r="I31" s="130">
        <f t="shared" si="0"/>
        <v>121479316.85000001</v>
      </c>
      <c r="J31" s="5">
        <v>7691807.01</v>
      </c>
      <c r="K31" s="6">
        <v>38196522.29</v>
      </c>
      <c r="L31" s="130">
        <f t="shared" si="1"/>
        <v>45888329.3</v>
      </c>
    </row>
    <row r="32" spans="1:12" ht="12.75">
      <c r="A32" s="254" t="s">
        <v>328</v>
      </c>
      <c r="B32" s="255"/>
      <c r="C32" s="255"/>
      <c r="D32" s="255"/>
      <c r="E32" s="256"/>
      <c r="F32" s="10">
        <v>25</v>
      </c>
      <c r="G32" s="5"/>
      <c r="H32" s="6"/>
      <c r="I32" s="130">
        <f t="shared" si="0"/>
        <v>0</v>
      </c>
      <c r="J32" s="5"/>
      <c r="K32" s="6"/>
      <c r="L32" s="130">
        <f t="shared" si="1"/>
        <v>0</v>
      </c>
    </row>
    <row r="33" spans="1:12" ht="12.75">
      <c r="A33" s="254" t="s">
        <v>164</v>
      </c>
      <c r="B33" s="255"/>
      <c r="C33" s="255"/>
      <c r="D33" s="255"/>
      <c r="E33" s="256"/>
      <c r="F33" s="10">
        <v>26</v>
      </c>
      <c r="G33" s="131">
        <f>SUM(G34:G38)</f>
        <v>228291803.89</v>
      </c>
      <c r="H33" s="132">
        <f>SUM(H34:H38)</f>
        <v>262992886.56</v>
      </c>
      <c r="I33" s="130">
        <f t="shared" si="0"/>
        <v>491284690.45</v>
      </c>
      <c r="J33" s="131">
        <f>SUM(J34:J38)</f>
        <v>286159057.37</v>
      </c>
      <c r="K33" s="132">
        <f>SUM(K34:K38)</f>
        <v>284916539.61</v>
      </c>
      <c r="L33" s="130">
        <f t="shared" si="1"/>
        <v>571075596.98</v>
      </c>
    </row>
    <row r="34" spans="1:12" ht="12.75">
      <c r="A34" s="254" t="s">
        <v>329</v>
      </c>
      <c r="B34" s="255"/>
      <c r="C34" s="255"/>
      <c r="D34" s="255"/>
      <c r="E34" s="256"/>
      <c r="F34" s="10">
        <v>27</v>
      </c>
      <c r="G34" s="5"/>
      <c r="H34" s="6">
        <v>7340851.39</v>
      </c>
      <c r="I34" s="130">
        <f t="shared" si="0"/>
        <v>7340851.39</v>
      </c>
      <c r="J34" s="5"/>
      <c r="K34" s="6">
        <v>7589414.64</v>
      </c>
      <c r="L34" s="130">
        <f t="shared" si="1"/>
        <v>7589414.64</v>
      </c>
    </row>
    <row r="35" spans="1:12" ht="24" customHeight="1">
      <c r="A35" s="254" t="s">
        <v>330</v>
      </c>
      <c r="B35" s="255"/>
      <c r="C35" s="255"/>
      <c r="D35" s="255"/>
      <c r="E35" s="256"/>
      <c r="F35" s="10">
        <v>28</v>
      </c>
      <c r="G35" s="5">
        <v>83772751.63</v>
      </c>
      <c r="H35" s="6">
        <v>94807016.7</v>
      </c>
      <c r="I35" s="130">
        <f t="shared" si="0"/>
        <v>178579768.32999998</v>
      </c>
      <c r="J35" s="5">
        <v>126533545.14</v>
      </c>
      <c r="K35" s="6">
        <v>129203224.84</v>
      </c>
      <c r="L35" s="130">
        <f t="shared" si="1"/>
        <v>255736769.98000002</v>
      </c>
    </row>
    <row r="36" spans="1:12" ht="12.75">
      <c r="A36" s="254" t="s">
        <v>331</v>
      </c>
      <c r="B36" s="255"/>
      <c r="C36" s="255"/>
      <c r="D36" s="255"/>
      <c r="E36" s="256"/>
      <c r="F36" s="10">
        <v>29</v>
      </c>
      <c r="G36" s="5"/>
      <c r="H36" s="6"/>
      <c r="I36" s="130">
        <f t="shared" si="0"/>
        <v>0</v>
      </c>
      <c r="J36" s="5"/>
      <c r="K36" s="6"/>
      <c r="L36" s="130">
        <f t="shared" si="1"/>
        <v>0</v>
      </c>
    </row>
    <row r="37" spans="1:12" ht="12.75">
      <c r="A37" s="254" t="s">
        <v>332</v>
      </c>
      <c r="B37" s="255"/>
      <c r="C37" s="255"/>
      <c r="D37" s="255"/>
      <c r="E37" s="256"/>
      <c r="F37" s="10">
        <v>30</v>
      </c>
      <c r="G37" s="5">
        <v>144519052.26</v>
      </c>
      <c r="H37" s="6">
        <v>160845018.47</v>
      </c>
      <c r="I37" s="130">
        <f t="shared" si="0"/>
        <v>305364070.73</v>
      </c>
      <c r="J37" s="5">
        <v>159625512.23</v>
      </c>
      <c r="K37" s="6">
        <v>148123900.13</v>
      </c>
      <c r="L37" s="130">
        <f t="shared" si="1"/>
        <v>307749412.36</v>
      </c>
    </row>
    <row r="38" spans="1:12" ht="12.75">
      <c r="A38" s="254" t="s">
        <v>333</v>
      </c>
      <c r="B38" s="255"/>
      <c r="C38" s="255"/>
      <c r="D38" s="255"/>
      <c r="E38" s="256"/>
      <c r="F38" s="10">
        <v>31</v>
      </c>
      <c r="G38" s="5"/>
      <c r="H38" s="6"/>
      <c r="I38" s="130">
        <f t="shared" si="0"/>
        <v>0</v>
      </c>
      <c r="J38" s="5"/>
      <c r="K38" s="6"/>
      <c r="L38" s="130">
        <f t="shared" si="1"/>
        <v>0</v>
      </c>
    </row>
    <row r="39" spans="1:12" ht="12.75">
      <c r="A39" s="254" t="s">
        <v>165</v>
      </c>
      <c r="B39" s="255"/>
      <c r="C39" s="255"/>
      <c r="D39" s="255"/>
      <c r="E39" s="256"/>
      <c r="F39" s="10">
        <v>32</v>
      </c>
      <c r="G39" s="131">
        <f>SUM(G40:G42)</f>
        <v>457189952.08</v>
      </c>
      <c r="H39" s="132">
        <f>SUM(H40:H42)</f>
        <v>1055327676.38</v>
      </c>
      <c r="I39" s="130">
        <f>SUM(G39:H39)</f>
        <v>1512517628.46</v>
      </c>
      <c r="J39" s="131">
        <f>SUM(J40:J42)</f>
        <v>469189216.63</v>
      </c>
      <c r="K39" s="132">
        <f>SUM(K40:K42)</f>
        <v>974419487.9000001</v>
      </c>
      <c r="L39" s="130">
        <f>SUM(J39:K39)</f>
        <v>1443608704.5300002</v>
      </c>
    </row>
    <row r="40" spans="1:12" ht="12.75">
      <c r="A40" s="254" t="s">
        <v>334</v>
      </c>
      <c r="B40" s="255"/>
      <c r="C40" s="255"/>
      <c r="D40" s="255"/>
      <c r="E40" s="256"/>
      <c r="F40" s="10">
        <v>33</v>
      </c>
      <c r="G40" s="5">
        <v>410968080</v>
      </c>
      <c r="H40" s="6">
        <v>691447519</v>
      </c>
      <c r="I40" s="130">
        <f t="shared" si="0"/>
        <v>1102415599</v>
      </c>
      <c r="J40" s="5">
        <v>422412187.5</v>
      </c>
      <c r="K40" s="6">
        <v>697690608.85</v>
      </c>
      <c r="L40" s="130">
        <f t="shared" si="1"/>
        <v>1120102796.35</v>
      </c>
    </row>
    <row r="41" spans="1:12" ht="12.75">
      <c r="A41" s="254" t="s">
        <v>335</v>
      </c>
      <c r="B41" s="255"/>
      <c r="C41" s="255"/>
      <c r="D41" s="255"/>
      <c r="E41" s="256"/>
      <c r="F41" s="10">
        <v>34</v>
      </c>
      <c r="G41" s="5">
        <v>46221872.08</v>
      </c>
      <c r="H41" s="6">
        <v>363880157.38</v>
      </c>
      <c r="I41" s="130">
        <f t="shared" si="0"/>
        <v>410102029.46</v>
      </c>
      <c r="J41" s="5">
        <v>46777029.13</v>
      </c>
      <c r="K41" s="6">
        <v>276728879.05</v>
      </c>
      <c r="L41" s="130">
        <f t="shared" si="1"/>
        <v>323505908.18</v>
      </c>
    </row>
    <row r="42" spans="1:12" ht="12.75">
      <c r="A42" s="254" t="s">
        <v>336</v>
      </c>
      <c r="B42" s="255"/>
      <c r="C42" s="255"/>
      <c r="D42" s="255"/>
      <c r="E42" s="256"/>
      <c r="F42" s="10">
        <v>35</v>
      </c>
      <c r="G42" s="5"/>
      <c r="H42" s="6"/>
      <c r="I42" s="130">
        <f t="shared" si="0"/>
        <v>0</v>
      </c>
      <c r="J42" s="5"/>
      <c r="K42" s="6"/>
      <c r="L42" s="130">
        <f t="shared" si="1"/>
        <v>0</v>
      </c>
    </row>
    <row r="43" spans="1:12" ht="24" customHeight="1">
      <c r="A43" s="257" t="s">
        <v>188</v>
      </c>
      <c r="B43" s="258"/>
      <c r="C43" s="258"/>
      <c r="D43" s="255"/>
      <c r="E43" s="256"/>
      <c r="F43" s="10">
        <v>36</v>
      </c>
      <c r="G43" s="5"/>
      <c r="H43" s="6"/>
      <c r="I43" s="130">
        <f t="shared" si="0"/>
        <v>0</v>
      </c>
      <c r="J43" s="5"/>
      <c r="K43" s="6"/>
      <c r="L43" s="130">
        <f t="shared" si="1"/>
        <v>0</v>
      </c>
    </row>
    <row r="44" spans="1:12" ht="24" customHeight="1">
      <c r="A44" s="257" t="s">
        <v>189</v>
      </c>
      <c r="B44" s="258"/>
      <c r="C44" s="258"/>
      <c r="D44" s="255"/>
      <c r="E44" s="256"/>
      <c r="F44" s="10">
        <v>37</v>
      </c>
      <c r="G44" s="5">
        <v>17733255.26</v>
      </c>
      <c r="H44" s="6"/>
      <c r="I44" s="130">
        <f t="shared" si="0"/>
        <v>17733255.26</v>
      </c>
      <c r="J44" s="5">
        <v>13558292</v>
      </c>
      <c r="K44" s="6"/>
      <c r="L44" s="130">
        <f t="shared" si="1"/>
        <v>13558292</v>
      </c>
    </row>
    <row r="45" spans="1:12" ht="12.75">
      <c r="A45" s="257" t="s">
        <v>166</v>
      </c>
      <c r="B45" s="258"/>
      <c r="C45" s="258"/>
      <c r="D45" s="255"/>
      <c r="E45" s="256"/>
      <c r="F45" s="10">
        <v>38</v>
      </c>
      <c r="G45" s="131">
        <f>SUM(G46:G52)</f>
        <v>98034.92000000001</v>
      </c>
      <c r="H45" s="132">
        <f>SUM(H46:H52)</f>
        <v>496164547.88</v>
      </c>
      <c r="I45" s="130">
        <f t="shared" si="0"/>
        <v>496262582.8</v>
      </c>
      <c r="J45" s="131">
        <f>SUM(J46:J52)</f>
        <v>154450.49</v>
      </c>
      <c r="K45" s="132">
        <f>SUM(K46:K52)</f>
        <v>383407308.08</v>
      </c>
      <c r="L45" s="130">
        <f t="shared" si="1"/>
        <v>383561758.57</v>
      </c>
    </row>
    <row r="46" spans="1:12" ht="12.75">
      <c r="A46" s="254" t="s">
        <v>337</v>
      </c>
      <c r="B46" s="255"/>
      <c r="C46" s="255"/>
      <c r="D46" s="255"/>
      <c r="E46" s="256"/>
      <c r="F46" s="10">
        <v>39</v>
      </c>
      <c r="G46" s="5">
        <v>19004.79</v>
      </c>
      <c r="H46" s="6">
        <v>70699166.04</v>
      </c>
      <c r="I46" s="130">
        <f t="shared" si="0"/>
        <v>70718170.83000001</v>
      </c>
      <c r="J46" s="5">
        <v>23181.13</v>
      </c>
      <c r="K46" s="6">
        <v>68496133.24</v>
      </c>
      <c r="L46" s="130">
        <f t="shared" si="1"/>
        <v>68519314.36999999</v>
      </c>
    </row>
    <row r="47" spans="1:12" ht="12.75">
      <c r="A47" s="254" t="s">
        <v>338</v>
      </c>
      <c r="B47" s="255"/>
      <c r="C47" s="255"/>
      <c r="D47" s="255"/>
      <c r="E47" s="256"/>
      <c r="F47" s="10">
        <v>40</v>
      </c>
      <c r="G47" s="5">
        <v>79030.13</v>
      </c>
      <c r="H47" s="6"/>
      <c r="I47" s="130">
        <f t="shared" si="0"/>
        <v>79030.13</v>
      </c>
      <c r="J47" s="5">
        <v>131269.36</v>
      </c>
      <c r="K47" s="6"/>
      <c r="L47" s="130">
        <f t="shared" si="1"/>
        <v>131269.36</v>
      </c>
    </row>
    <row r="48" spans="1:12" ht="12.75">
      <c r="A48" s="254" t="s">
        <v>339</v>
      </c>
      <c r="B48" s="255"/>
      <c r="C48" s="255"/>
      <c r="D48" s="255"/>
      <c r="E48" s="256"/>
      <c r="F48" s="10">
        <v>41</v>
      </c>
      <c r="G48" s="5"/>
      <c r="H48" s="6">
        <v>425465381.84</v>
      </c>
      <c r="I48" s="130">
        <f t="shared" si="0"/>
        <v>425465381.84</v>
      </c>
      <c r="J48" s="5"/>
      <c r="K48" s="6">
        <v>314911174.84</v>
      </c>
      <c r="L48" s="130">
        <f t="shared" si="1"/>
        <v>314911174.84</v>
      </c>
    </row>
    <row r="49" spans="1:12" ht="21" customHeight="1">
      <c r="A49" s="254" t="s">
        <v>340</v>
      </c>
      <c r="B49" s="255"/>
      <c r="C49" s="255"/>
      <c r="D49" s="255"/>
      <c r="E49" s="256"/>
      <c r="F49" s="10">
        <v>42</v>
      </c>
      <c r="G49" s="5"/>
      <c r="H49" s="6"/>
      <c r="I49" s="130">
        <f t="shared" si="0"/>
        <v>0</v>
      </c>
      <c r="J49" s="5"/>
      <c r="K49" s="6"/>
      <c r="L49" s="130">
        <f t="shared" si="1"/>
        <v>0</v>
      </c>
    </row>
    <row r="50" spans="1:12" ht="12.75">
      <c r="A50" s="254" t="s">
        <v>289</v>
      </c>
      <c r="B50" s="255"/>
      <c r="C50" s="255"/>
      <c r="D50" s="255"/>
      <c r="E50" s="256"/>
      <c r="F50" s="10">
        <v>43</v>
      </c>
      <c r="G50" s="5"/>
      <c r="H50" s="6"/>
      <c r="I50" s="130">
        <f t="shared" si="0"/>
        <v>0</v>
      </c>
      <c r="J50" s="5"/>
      <c r="K50" s="6"/>
      <c r="L50" s="130">
        <f t="shared" si="1"/>
        <v>0</v>
      </c>
    </row>
    <row r="51" spans="1:12" ht="12.75">
      <c r="A51" s="254" t="s">
        <v>290</v>
      </c>
      <c r="B51" s="255"/>
      <c r="C51" s="255"/>
      <c r="D51" s="255"/>
      <c r="E51" s="256"/>
      <c r="F51" s="10">
        <v>44</v>
      </c>
      <c r="G51" s="5"/>
      <c r="H51" s="6"/>
      <c r="I51" s="130">
        <f t="shared" si="0"/>
        <v>0</v>
      </c>
      <c r="J51" s="5"/>
      <c r="K51" s="6"/>
      <c r="L51" s="130">
        <f t="shared" si="1"/>
        <v>0</v>
      </c>
    </row>
    <row r="52" spans="1:12" ht="21.75" customHeight="1">
      <c r="A52" s="254" t="s">
        <v>291</v>
      </c>
      <c r="B52" s="255"/>
      <c r="C52" s="255"/>
      <c r="D52" s="255"/>
      <c r="E52" s="256"/>
      <c r="F52" s="10">
        <v>45</v>
      </c>
      <c r="G52" s="5"/>
      <c r="H52" s="6"/>
      <c r="I52" s="130">
        <f t="shared" si="0"/>
        <v>0</v>
      </c>
      <c r="J52" s="5"/>
      <c r="K52" s="6"/>
      <c r="L52" s="130">
        <f t="shared" si="1"/>
        <v>0</v>
      </c>
    </row>
    <row r="53" spans="1:12" ht="12.75">
      <c r="A53" s="257" t="s">
        <v>167</v>
      </c>
      <c r="B53" s="258"/>
      <c r="C53" s="258"/>
      <c r="D53" s="255"/>
      <c r="E53" s="256"/>
      <c r="F53" s="10">
        <v>46</v>
      </c>
      <c r="G53" s="131">
        <f>G54+G55</f>
        <v>3343471.69</v>
      </c>
      <c r="H53" s="132">
        <f>H54+H55</f>
        <v>2947669.09</v>
      </c>
      <c r="I53" s="130">
        <f t="shared" si="0"/>
        <v>6291140.779999999</v>
      </c>
      <c r="J53" s="131">
        <f>J54+J55</f>
        <v>2408706.77</v>
      </c>
      <c r="K53" s="132">
        <f>K54+K55</f>
        <v>2756392.99</v>
      </c>
      <c r="L53" s="130">
        <f t="shared" si="1"/>
        <v>5165099.76</v>
      </c>
    </row>
    <row r="54" spans="1:12" ht="12.75">
      <c r="A54" s="254" t="s">
        <v>341</v>
      </c>
      <c r="B54" s="255"/>
      <c r="C54" s="255"/>
      <c r="D54" s="255"/>
      <c r="E54" s="256"/>
      <c r="F54" s="10">
        <v>47</v>
      </c>
      <c r="G54" s="5">
        <v>3343471.69</v>
      </c>
      <c r="H54" s="6">
        <v>2947669.09</v>
      </c>
      <c r="I54" s="130">
        <f t="shared" si="0"/>
        <v>6291140.779999999</v>
      </c>
      <c r="J54" s="5">
        <v>2408706.77</v>
      </c>
      <c r="K54" s="6">
        <v>2756392.99</v>
      </c>
      <c r="L54" s="130">
        <f t="shared" si="1"/>
        <v>5165099.76</v>
      </c>
    </row>
    <row r="55" spans="1:12" ht="12.75">
      <c r="A55" s="254" t="s">
        <v>342</v>
      </c>
      <c r="B55" s="255"/>
      <c r="C55" s="255"/>
      <c r="D55" s="255"/>
      <c r="E55" s="256"/>
      <c r="F55" s="10">
        <v>48</v>
      </c>
      <c r="G55" s="5"/>
      <c r="H55" s="6"/>
      <c r="I55" s="130">
        <f t="shared" si="0"/>
        <v>0</v>
      </c>
      <c r="J55" s="5"/>
      <c r="K55" s="6"/>
      <c r="L55" s="130">
        <f t="shared" si="1"/>
        <v>0</v>
      </c>
    </row>
    <row r="56" spans="1:12" ht="12.75">
      <c r="A56" s="257" t="s">
        <v>168</v>
      </c>
      <c r="B56" s="258"/>
      <c r="C56" s="258"/>
      <c r="D56" s="255"/>
      <c r="E56" s="256"/>
      <c r="F56" s="10">
        <v>49</v>
      </c>
      <c r="G56" s="131">
        <f>G57+G60+G61</f>
        <v>42636406.87</v>
      </c>
      <c r="H56" s="132">
        <f>H57+H60+H61</f>
        <v>960300160.4100001</v>
      </c>
      <c r="I56" s="130">
        <f t="shared" si="0"/>
        <v>1002936567.2800001</v>
      </c>
      <c r="J56" s="131">
        <f>J57+J60+J61</f>
        <v>5142398.07</v>
      </c>
      <c r="K56" s="132">
        <f>K57+K60+K61</f>
        <v>908446960.12</v>
      </c>
      <c r="L56" s="130">
        <f t="shared" si="1"/>
        <v>913589358.19</v>
      </c>
    </row>
    <row r="57" spans="1:12" ht="12.75">
      <c r="A57" s="257" t="s">
        <v>169</v>
      </c>
      <c r="B57" s="258"/>
      <c r="C57" s="258"/>
      <c r="D57" s="255"/>
      <c r="E57" s="256"/>
      <c r="F57" s="10">
        <v>50</v>
      </c>
      <c r="G57" s="131">
        <f>G58+G59</f>
        <v>38527092.379999995</v>
      </c>
      <c r="H57" s="132">
        <f>H58+H59</f>
        <v>814200459.52</v>
      </c>
      <c r="I57" s="130">
        <f>SUM(G57:H57)</f>
        <v>852727551.9</v>
      </c>
      <c r="J57" s="131">
        <f>J58+J59</f>
        <v>67039.42</v>
      </c>
      <c r="K57" s="132">
        <f>K58+K59</f>
        <v>749789809.9</v>
      </c>
      <c r="L57" s="130">
        <f>SUM(J57:K57)</f>
        <v>749856849.3199999</v>
      </c>
    </row>
    <row r="58" spans="1:12" ht="12.75">
      <c r="A58" s="254" t="s">
        <v>292</v>
      </c>
      <c r="B58" s="255"/>
      <c r="C58" s="255"/>
      <c r="D58" s="255"/>
      <c r="E58" s="256"/>
      <c r="F58" s="10">
        <v>51</v>
      </c>
      <c r="G58" s="5">
        <v>38463369.15</v>
      </c>
      <c r="H58" s="6">
        <v>809727138.59</v>
      </c>
      <c r="I58" s="130">
        <f t="shared" si="0"/>
        <v>848190507.74</v>
      </c>
      <c r="J58" s="5"/>
      <c r="K58" s="6">
        <v>747662222.03</v>
      </c>
      <c r="L58" s="130">
        <f t="shared" si="1"/>
        <v>747662222.03</v>
      </c>
    </row>
    <row r="59" spans="1:12" ht="12.75">
      <c r="A59" s="254" t="s">
        <v>275</v>
      </c>
      <c r="B59" s="255"/>
      <c r="C59" s="255"/>
      <c r="D59" s="255"/>
      <c r="E59" s="256"/>
      <c r="F59" s="10">
        <v>52</v>
      </c>
      <c r="G59" s="5">
        <v>63723.23</v>
      </c>
      <c r="H59" s="6">
        <v>4473320.93</v>
      </c>
      <c r="I59" s="130">
        <f t="shared" si="0"/>
        <v>4537044.16</v>
      </c>
      <c r="J59" s="5">
        <v>67039.42</v>
      </c>
      <c r="K59" s="6">
        <v>2127587.87</v>
      </c>
      <c r="L59" s="130">
        <f t="shared" si="1"/>
        <v>2194627.29</v>
      </c>
    </row>
    <row r="60" spans="1:12" ht="12.75">
      <c r="A60" s="257" t="s">
        <v>276</v>
      </c>
      <c r="B60" s="258"/>
      <c r="C60" s="258"/>
      <c r="D60" s="255"/>
      <c r="E60" s="256"/>
      <c r="F60" s="10">
        <v>53</v>
      </c>
      <c r="G60" s="5"/>
      <c r="H60" s="6">
        <v>5312124.44</v>
      </c>
      <c r="I60" s="130">
        <f t="shared" si="0"/>
        <v>5312124.44</v>
      </c>
      <c r="J60" s="5"/>
      <c r="K60" s="6">
        <v>10742410.25</v>
      </c>
      <c r="L60" s="130">
        <f t="shared" si="1"/>
        <v>10742410.25</v>
      </c>
    </row>
    <row r="61" spans="1:12" ht="12.75">
      <c r="A61" s="257" t="s">
        <v>170</v>
      </c>
      <c r="B61" s="258"/>
      <c r="C61" s="258"/>
      <c r="D61" s="255"/>
      <c r="E61" s="256"/>
      <c r="F61" s="10">
        <v>54</v>
      </c>
      <c r="G61" s="131">
        <f>SUM(G62:G64)</f>
        <v>4109314.49</v>
      </c>
      <c r="H61" s="132">
        <f>SUM(H62:H64)</f>
        <v>140787576.45</v>
      </c>
      <c r="I61" s="130">
        <f t="shared" si="0"/>
        <v>144896890.94</v>
      </c>
      <c r="J61" s="131">
        <f>SUM(J62:J64)</f>
        <v>5075358.65</v>
      </c>
      <c r="K61" s="132">
        <f>SUM(K62:K64)</f>
        <v>147914739.97</v>
      </c>
      <c r="L61" s="130">
        <f t="shared" si="1"/>
        <v>152990098.62</v>
      </c>
    </row>
    <row r="62" spans="1:12" ht="12.75">
      <c r="A62" s="254" t="s">
        <v>286</v>
      </c>
      <c r="B62" s="255"/>
      <c r="C62" s="255"/>
      <c r="D62" s="255"/>
      <c r="E62" s="256"/>
      <c r="F62" s="10">
        <v>55</v>
      </c>
      <c r="G62" s="5"/>
      <c r="H62" s="6">
        <v>27110711.19</v>
      </c>
      <c r="I62" s="130">
        <f t="shared" si="0"/>
        <v>27110711.19</v>
      </c>
      <c r="J62" s="5"/>
      <c r="K62" s="6">
        <v>17954729.47</v>
      </c>
      <c r="L62" s="130">
        <f t="shared" si="1"/>
        <v>17954729.47</v>
      </c>
    </row>
    <row r="63" spans="1:12" ht="12.75">
      <c r="A63" s="254" t="s">
        <v>287</v>
      </c>
      <c r="B63" s="255"/>
      <c r="C63" s="255"/>
      <c r="D63" s="255"/>
      <c r="E63" s="256"/>
      <c r="F63" s="10">
        <v>56</v>
      </c>
      <c r="G63" s="5">
        <v>1683014.03</v>
      </c>
      <c r="H63" s="6">
        <v>6918953.79</v>
      </c>
      <c r="I63" s="130">
        <f t="shared" si="0"/>
        <v>8601967.82</v>
      </c>
      <c r="J63" s="5">
        <v>2094964.74</v>
      </c>
      <c r="K63" s="6">
        <v>7023676.15</v>
      </c>
      <c r="L63" s="130">
        <f t="shared" si="1"/>
        <v>9118640.89</v>
      </c>
    </row>
    <row r="64" spans="1:12" ht="12.75">
      <c r="A64" s="254" t="s">
        <v>343</v>
      </c>
      <c r="B64" s="255"/>
      <c r="C64" s="255"/>
      <c r="D64" s="255"/>
      <c r="E64" s="256"/>
      <c r="F64" s="10">
        <v>57</v>
      </c>
      <c r="G64" s="5">
        <v>2426300.46</v>
      </c>
      <c r="H64" s="6">
        <v>106757911.47</v>
      </c>
      <c r="I64" s="130">
        <f t="shared" si="0"/>
        <v>109184211.92999999</v>
      </c>
      <c r="J64" s="5">
        <v>2980393.91</v>
      </c>
      <c r="K64" s="6">
        <v>122936334.35</v>
      </c>
      <c r="L64" s="130">
        <f t="shared" si="1"/>
        <v>125916728.25999999</v>
      </c>
    </row>
    <row r="65" spans="1:12" ht="12.75">
      <c r="A65" s="257" t="s">
        <v>171</v>
      </c>
      <c r="B65" s="258"/>
      <c r="C65" s="258"/>
      <c r="D65" s="255"/>
      <c r="E65" s="256"/>
      <c r="F65" s="10">
        <v>58</v>
      </c>
      <c r="G65" s="131">
        <f>G66+G70+G71</f>
        <v>4243699.36</v>
      </c>
      <c r="H65" s="132">
        <f>H66+H70+H71</f>
        <v>33693818.06999999</v>
      </c>
      <c r="I65" s="130">
        <f t="shared" si="0"/>
        <v>37937517.42999999</v>
      </c>
      <c r="J65" s="131">
        <f>J66+J70+J71</f>
        <v>2500999.2199999997</v>
      </c>
      <c r="K65" s="132">
        <f>K66+K70+K71</f>
        <v>37924582.22</v>
      </c>
      <c r="L65" s="130">
        <f t="shared" si="1"/>
        <v>40425581.44</v>
      </c>
    </row>
    <row r="66" spans="1:12" ht="12.75">
      <c r="A66" s="257" t="s">
        <v>172</v>
      </c>
      <c r="B66" s="258"/>
      <c r="C66" s="258"/>
      <c r="D66" s="255"/>
      <c r="E66" s="256"/>
      <c r="F66" s="10">
        <v>59</v>
      </c>
      <c r="G66" s="131">
        <f>SUM(G67:G69)</f>
        <v>4196666.2</v>
      </c>
      <c r="H66" s="132">
        <f>SUM(H67:H69)</f>
        <v>19621959.069999997</v>
      </c>
      <c r="I66" s="130">
        <f t="shared" si="0"/>
        <v>23818625.269999996</v>
      </c>
      <c r="J66" s="131">
        <f>SUM(J67:J69)</f>
        <v>2468447.53</v>
      </c>
      <c r="K66" s="132">
        <f>SUM(K67:K69)</f>
        <v>23762996.81</v>
      </c>
      <c r="L66" s="130">
        <f t="shared" si="1"/>
        <v>26231444.34</v>
      </c>
    </row>
    <row r="67" spans="1:12" ht="12.75">
      <c r="A67" s="254" t="s">
        <v>344</v>
      </c>
      <c r="B67" s="255"/>
      <c r="C67" s="255"/>
      <c r="D67" s="255"/>
      <c r="E67" s="256"/>
      <c r="F67" s="10">
        <v>60</v>
      </c>
      <c r="G67" s="5"/>
      <c r="H67" s="6">
        <v>19278283.74</v>
      </c>
      <c r="I67" s="130">
        <f t="shared" si="0"/>
        <v>19278283.74</v>
      </c>
      <c r="J67" s="5"/>
      <c r="K67" s="6">
        <v>23618145.22</v>
      </c>
      <c r="L67" s="130">
        <f t="shared" si="1"/>
        <v>23618145.22</v>
      </c>
    </row>
    <row r="68" spans="1:12" ht="12.75">
      <c r="A68" s="254" t="s">
        <v>345</v>
      </c>
      <c r="B68" s="255"/>
      <c r="C68" s="255"/>
      <c r="D68" s="255"/>
      <c r="E68" s="256"/>
      <c r="F68" s="10">
        <v>61</v>
      </c>
      <c r="G68" s="5">
        <v>4193809.13</v>
      </c>
      <c r="H68" s="6"/>
      <c r="I68" s="130">
        <f t="shared" si="0"/>
        <v>4193809.13</v>
      </c>
      <c r="J68" s="5">
        <v>2467141.27</v>
      </c>
      <c r="K68" s="6"/>
      <c r="L68" s="130">
        <f t="shared" si="1"/>
        <v>2467141.27</v>
      </c>
    </row>
    <row r="69" spans="1:12" ht="12.75">
      <c r="A69" s="254" t="s">
        <v>346</v>
      </c>
      <c r="B69" s="255"/>
      <c r="C69" s="255"/>
      <c r="D69" s="255"/>
      <c r="E69" s="256"/>
      <c r="F69" s="10">
        <v>62</v>
      </c>
      <c r="G69" s="5">
        <v>2857.07</v>
      </c>
      <c r="H69" s="6">
        <v>343675.33</v>
      </c>
      <c r="I69" s="130">
        <f t="shared" si="0"/>
        <v>346532.4</v>
      </c>
      <c r="J69" s="5">
        <v>1306.26</v>
      </c>
      <c r="K69" s="6">
        <v>144851.59</v>
      </c>
      <c r="L69" s="130">
        <f t="shared" si="1"/>
        <v>146157.85</v>
      </c>
    </row>
    <row r="70" spans="1:12" ht="12.75">
      <c r="A70" s="257" t="s">
        <v>347</v>
      </c>
      <c r="B70" s="258"/>
      <c r="C70" s="258"/>
      <c r="D70" s="255"/>
      <c r="E70" s="256"/>
      <c r="F70" s="10">
        <v>63</v>
      </c>
      <c r="G70" s="5"/>
      <c r="H70" s="6"/>
      <c r="I70" s="130">
        <f t="shared" si="0"/>
        <v>0</v>
      </c>
      <c r="J70" s="5"/>
      <c r="K70" s="6"/>
      <c r="L70" s="130">
        <f t="shared" si="1"/>
        <v>0</v>
      </c>
    </row>
    <row r="71" spans="1:12" ht="12.75">
      <c r="A71" s="257" t="s">
        <v>348</v>
      </c>
      <c r="B71" s="258"/>
      <c r="C71" s="258"/>
      <c r="D71" s="255"/>
      <c r="E71" s="256"/>
      <c r="F71" s="10">
        <v>64</v>
      </c>
      <c r="G71" s="5">
        <v>47033.16</v>
      </c>
      <c r="H71" s="6">
        <v>14071859</v>
      </c>
      <c r="I71" s="130">
        <f t="shared" si="0"/>
        <v>14118892.16</v>
      </c>
      <c r="J71" s="5">
        <v>32551.69</v>
      </c>
      <c r="K71" s="6">
        <v>14161585.41</v>
      </c>
      <c r="L71" s="130">
        <f t="shared" si="1"/>
        <v>14194137.1</v>
      </c>
    </row>
    <row r="72" spans="1:12" ht="24.75" customHeight="1">
      <c r="A72" s="257" t="s">
        <v>173</v>
      </c>
      <c r="B72" s="258"/>
      <c r="C72" s="258"/>
      <c r="D72" s="255"/>
      <c r="E72" s="256"/>
      <c r="F72" s="10">
        <v>65</v>
      </c>
      <c r="G72" s="131">
        <f>SUM(G73:G75)</f>
        <v>18887904.759999998</v>
      </c>
      <c r="H72" s="132">
        <f>SUM(H73:H75)</f>
        <v>25480773.64</v>
      </c>
      <c r="I72" s="130">
        <f t="shared" si="0"/>
        <v>44368678.4</v>
      </c>
      <c r="J72" s="131">
        <f>SUM(J73:J75)</f>
        <v>16163187.4</v>
      </c>
      <c r="K72" s="132">
        <f>SUM(K73:K75)</f>
        <v>24848377.61</v>
      </c>
      <c r="L72" s="130">
        <f t="shared" si="1"/>
        <v>41011565.01</v>
      </c>
    </row>
    <row r="73" spans="1:12" ht="12.75">
      <c r="A73" s="254" t="s">
        <v>349</v>
      </c>
      <c r="B73" s="255"/>
      <c r="C73" s="255"/>
      <c r="D73" s="255"/>
      <c r="E73" s="256"/>
      <c r="F73" s="10">
        <v>66</v>
      </c>
      <c r="G73" s="5">
        <v>18876324.43</v>
      </c>
      <c r="H73" s="6">
        <v>13478986.94</v>
      </c>
      <c r="I73" s="130">
        <f>SUM(G73:H73)</f>
        <v>32355311.369999997</v>
      </c>
      <c r="J73" s="5">
        <v>16151056.44</v>
      </c>
      <c r="K73" s="6">
        <v>12080250.53</v>
      </c>
      <c r="L73" s="130">
        <f>SUM(J73:K73)</f>
        <v>28231306.97</v>
      </c>
    </row>
    <row r="74" spans="1:12" ht="12.75">
      <c r="A74" s="254" t="s">
        <v>350</v>
      </c>
      <c r="B74" s="255"/>
      <c r="C74" s="255"/>
      <c r="D74" s="255"/>
      <c r="E74" s="256"/>
      <c r="F74" s="10">
        <v>67</v>
      </c>
      <c r="G74" s="5"/>
      <c r="H74" s="6"/>
      <c r="I74" s="130">
        <f>SUM(G74:H74)</f>
        <v>0</v>
      </c>
      <c r="J74" s="5"/>
      <c r="K74" s="6"/>
      <c r="L74" s="130">
        <f>SUM(J74:K74)</f>
        <v>0</v>
      </c>
    </row>
    <row r="75" spans="1:12" ht="12.75">
      <c r="A75" s="254" t="s">
        <v>364</v>
      </c>
      <c r="B75" s="255"/>
      <c r="C75" s="255"/>
      <c r="D75" s="255"/>
      <c r="E75" s="256"/>
      <c r="F75" s="10">
        <v>68</v>
      </c>
      <c r="G75" s="5">
        <v>11580.33</v>
      </c>
      <c r="H75" s="6">
        <v>12001786.7</v>
      </c>
      <c r="I75" s="130">
        <f>SUM(G75:H75)</f>
        <v>12013367.03</v>
      </c>
      <c r="J75" s="5">
        <v>12130.96</v>
      </c>
      <c r="K75" s="6">
        <v>12768127.08</v>
      </c>
      <c r="L75" s="130">
        <f>SUM(J75:K75)</f>
        <v>12780258.040000001</v>
      </c>
    </row>
    <row r="76" spans="1:12" ht="12.75">
      <c r="A76" s="257" t="s">
        <v>174</v>
      </c>
      <c r="B76" s="258"/>
      <c r="C76" s="258"/>
      <c r="D76" s="255"/>
      <c r="E76" s="256"/>
      <c r="F76" s="10">
        <v>69</v>
      </c>
      <c r="G76" s="163">
        <f>G8+G11+G14+G18+G44+G45+G53+G56+G65+G72</f>
        <v>2062631296.6599996</v>
      </c>
      <c r="H76" s="164">
        <f>H8+H11+H14+H18+H44+H45+H53+H56+H65+H72</f>
        <v>6222487545.2300005</v>
      </c>
      <c r="I76" s="165">
        <f>SUM(G76:H76)</f>
        <v>8285118841.89</v>
      </c>
      <c r="J76" s="163">
        <f>J8+J11+J14+J18+J44+J45+J53+J56+J65+J72</f>
        <v>2071858517.43</v>
      </c>
      <c r="K76" s="164">
        <f>K8+K11+K14+K18+K44+K45+K53+K56+K65+K72</f>
        <v>6039324423.28</v>
      </c>
      <c r="L76" s="165">
        <f>SUM(J76:K76)</f>
        <v>8111182940.71</v>
      </c>
    </row>
    <row r="77" spans="1:12" ht="12.75">
      <c r="A77" s="259" t="s">
        <v>33</v>
      </c>
      <c r="B77" s="260"/>
      <c r="C77" s="260"/>
      <c r="D77" s="261"/>
      <c r="E77" s="262"/>
      <c r="F77" s="11">
        <v>70</v>
      </c>
      <c r="G77" s="7"/>
      <c r="H77" s="8">
        <v>610582703.66</v>
      </c>
      <c r="I77" s="133">
        <f>SUM(G77:H77)</f>
        <v>610582703.66</v>
      </c>
      <c r="J77" s="7"/>
      <c r="K77" s="8">
        <v>656014982.93</v>
      </c>
      <c r="L77" s="133">
        <f>SUM(J77:K77)</f>
        <v>656014982.93</v>
      </c>
    </row>
    <row r="78" spans="1:12" ht="12.75">
      <c r="A78" s="263" t="s">
        <v>223</v>
      </c>
      <c r="B78" s="264"/>
      <c r="C78" s="264"/>
      <c r="D78" s="264"/>
      <c r="E78" s="264"/>
      <c r="F78" s="264"/>
      <c r="G78" s="264"/>
      <c r="H78" s="264"/>
      <c r="I78" s="264"/>
      <c r="J78" s="264"/>
      <c r="K78" s="264"/>
      <c r="L78" s="265"/>
    </row>
    <row r="79" spans="1:12" ht="12.75">
      <c r="A79" s="243" t="s">
        <v>175</v>
      </c>
      <c r="B79" s="244"/>
      <c r="C79" s="244"/>
      <c r="D79" s="245"/>
      <c r="E79" s="246"/>
      <c r="F79" s="9">
        <v>71</v>
      </c>
      <c r="G79" s="127">
        <f>G80+G84+G85+G89+G93+G96</f>
        <v>112726635.82</v>
      </c>
      <c r="H79" s="128">
        <f>H80+H84+H85+H89+H93+H96</f>
        <v>1490129853.47</v>
      </c>
      <c r="I79" s="129">
        <f>SUM(G79:H79)</f>
        <v>1602856489.29</v>
      </c>
      <c r="J79" s="127">
        <f>J80+J84+J85+J89+J93+J96</f>
        <v>129369876.89999999</v>
      </c>
      <c r="K79" s="128">
        <f>K80+K84+K85+K89+K93+K96</f>
        <v>1590846912.8600001</v>
      </c>
      <c r="L79" s="129">
        <f>SUM(J79:K79)</f>
        <v>1720216789.7600002</v>
      </c>
    </row>
    <row r="80" spans="1:12" ht="12.75">
      <c r="A80" s="257" t="s">
        <v>176</v>
      </c>
      <c r="B80" s="258"/>
      <c r="C80" s="258"/>
      <c r="D80" s="255"/>
      <c r="E80" s="256"/>
      <c r="F80" s="10">
        <v>72</v>
      </c>
      <c r="G80" s="131">
        <f>SUM(G81:G83)</f>
        <v>44288720</v>
      </c>
      <c r="H80" s="132">
        <f>SUM(H81:H83)</f>
        <v>398598480</v>
      </c>
      <c r="I80" s="130">
        <f aca="true" t="shared" si="2" ref="I80:I128">SUM(G80:H80)</f>
        <v>442887200</v>
      </c>
      <c r="J80" s="131">
        <f>SUM(J81:J83)</f>
        <v>44288720</v>
      </c>
      <c r="K80" s="132">
        <f>SUM(K81:K83)</f>
        <v>398598480</v>
      </c>
      <c r="L80" s="130">
        <f aca="true" t="shared" si="3" ref="L80:L128">SUM(J80:K80)</f>
        <v>442887200</v>
      </c>
    </row>
    <row r="81" spans="1:12" ht="12.75">
      <c r="A81" s="254" t="s">
        <v>34</v>
      </c>
      <c r="B81" s="255"/>
      <c r="C81" s="255"/>
      <c r="D81" s="255"/>
      <c r="E81" s="256"/>
      <c r="F81" s="10">
        <v>73</v>
      </c>
      <c r="G81" s="5">
        <v>44288720</v>
      </c>
      <c r="H81" s="6">
        <v>386348480</v>
      </c>
      <c r="I81" s="130">
        <f t="shared" si="2"/>
        <v>430637200</v>
      </c>
      <c r="J81" s="5">
        <v>44288720</v>
      </c>
      <c r="K81" s="6">
        <v>386348480</v>
      </c>
      <c r="L81" s="130">
        <f t="shared" si="3"/>
        <v>430637200</v>
      </c>
    </row>
    <row r="82" spans="1:12" ht="12.75">
      <c r="A82" s="254" t="s">
        <v>35</v>
      </c>
      <c r="B82" s="255"/>
      <c r="C82" s="255"/>
      <c r="D82" s="255"/>
      <c r="E82" s="256"/>
      <c r="F82" s="10">
        <v>74</v>
      </c>
      <c r="G82" s="5"/>
      <c r="H82" s="6">
        <v>12250000</v>
      </c>
      <c r="I82" s="130">
        <f t="shared" si="2"/>
        <v>12250000</v>
      </c>
      <c r="J82" s="5"/>
      <c r="K82" s="6">
        <v>12250000</v>
      </c>
      <c r="L82" s="130">
        <f t="shared" si="3"/>
        <v>12250000</v>
      </c>
    </row>
    <row r="83" spans="1:12" ht="12.75">
      <c r="A83" s="254" t="s">
        <v>36</v>
      </c>
      <c r="B83" s="255"/>
      <c r="C83" s="255"/>
      <c r="D83" s="255"/>
      <c r="E83" s="256"/>
      <c r="F83" s="10">
        <v>75</v>
      </c>
      <c r="G83" s="5"/>
      <c r="H83" s="6"/>
      <c r="I83" s="130">
        <f t="shared" si="2"/>
        <v>0</v>
      </c>
      <c r="J83" s="5"/>
      <c r="K83" s="6"/>
      <c r="L83" s="130">
        <f t="shared" si="3"/>
        <v>0</v>
      </c>
    </row>
    <row r="84" spans="1:12" ht="12.75">
      <c r="A84" s="257" t="s">
        <v>37</v>
      </c>
      <c r="B84" s="258"/>
      <c r="C84" s="258"/>
      <c r="D84" s="255"/>
      <c r="E84" s="256"/>
      <c r="F84" s="10">
        <v>76</v>
      </c>
      <c r="G84" s="5"/>
      <c r="H84" s="6"/>
      <c r="I84" s="130">
        <f t="shared" si="2"/>
        <v>0</v>
      </c>
      <c r="J84" s="5"/>
      <c r="K84" s="6"/>
      <c r="L84" s="130">
        <f t="shared" si="3"/>
        <v>0</v>
      </c>
    </row>
    <row r="85" spans="1:12" ht="12.75">
      <c r="A85" s="257" t="s">
        <v>177</v>
      </c>
      <c r="B85" s="258"/>
      <c r="C85" s="258"/>
      <c r="D85" s="255"/>
      <c r="E85" s="256"/>
      <c r="F85" s="10">
        <v>77</v>
      </c>
      <c r="G85" s="131">
        <f>SUM(G86:G88)</f>
        <v>-17925886.23</v>
      </c>
      <c r="H85" s="132">
        <f>SUM(H86:H88)</f>
        <v>466943404.96000004</v>
      </c>
      <c r="I85" s="130">
        <f t="shared" si="2"/>
        <v>449017518.73</v>
      </c>
      <c r="J85" s="131">
        <f>SUM(J86:J88)</f>
        <v>-10254761.65</v>
      </c>
      <c r="K85" s="132">
        <f>SUM(K86:K88)</f>
        <v>464883293.93</v>
      </c>
      <c r="L85" s="130">
        <f t="shared" si="3"/>
        <v>454628532.28000003</v>
      </c>
    </row>
    <row r="86" spans="1:12" ht="12.75">
      <c r="A86" s="254" t="s">
        <v>38</v>
      </c>
      <c r="B86" s="255"/>
      <c r="C86" s="255"/>
      <c r="D86" s="255"/>
      <c r="E86" s="256"/>
      <c r="F86" s="10">
        <v>78</v>
      </c>
      <c r="G86" s="5"/>
      <c r="H86" s="6">
        <v>487819622.04</v>
      </c>
      <c r="I86" s="130">
        <f t="shared" si="2"/>
        <v>487819622.04</v>
      </c>
      <c r="J86" s="5"/>
      <c r="K86" s="6">
        <v>482463944.31</v>
      </c>
      <c r="L86" s="130">
        <f t="shared" si="3"/>
        <v>482463944.31</v>
      </c>
    </row>
    <row r="87" spans="1:12" ht="12.75">
      <c r="A87" s="254" t="s">
        <v>39</v>
      </c>
      <c r="B87" s="255"/>
      <c r="C87" s="255"/>
      <c r="D87" s="255"/>
      <c r="E87" s="256"/>
      <c r="F87" s="10">
        <v>79</v>
      </c>
      <c r="G87" s="5">
        <v>-17925886.23</v>
      </c>
      <c r="H87" s="6">
        <v>-20876217.08</v>
      </c>
      <c r="I87" s="130">
        <f t="shared" si="2"/>
        <v>-38802103.31</v>
      </c>
      <c r="J87" s="5">
        <v>-10254761.65</v>
      </c>
      <c r="K87" s="6">
        <v>-17580650.38</v>
      </c>
      <c r="L87" s="130">
        <f t="shared" si="3"/>
        <v>-27835412.03</v>
      </c>
    </row>
    <row r="88" spans="1:12" ht="12.75">
      <c r="A88" s="254" t="s">
        <v>40</v>
      </c>
      <c r="B88" s="255"/>
      <c r="C88" s="255"/>
      <c r="D88" s="255"/>
      <c r="E88" s="256"/>
      <c r="F88" s="10">
        <v>80</v>
      </c>
      <c r="G88" s="5"/>
      <c r="H88" s="6"/>
      <c r="I88" s="130">
        <f t="shared" si="2"/>
        <v>0</v>
      </c>
      <c r="J88" s="5"/>
      <c r="K88" s="6"/>
      <c r="L88" s="130">
        <f t="shared" si="3"/>
        <v>0</v>
      </c>
    </row>
    <row r="89" spans="1:12" ht="12.75">
      <c r="A89" s="257" t="s">
        <v>178</v>
      </c>
      <c r="B89" s="258"/>
      <c r="C89" s="258"/>
      <c r="D89" s="255"/>
      <c r="E89" s="256"/>
      <c r="F89" s="10">
        <v>81</v>
      </c>
      <c r="G89" s="131">
        <f>SUM(G90:G92)</f>
        <v>78314936.18</v>
      </c>
      <c r="H89" s="132">
        <f>SUM(H90:H92)</f>
        <v>378151842.27</v>
      </c>
      <c r="I89" s="130">
        <f t="shared" si="2"/>
        <v>456466778.45</v>
      </c>
      <c r="J89" s="131">
        <f>SUM(J90:J92)</f>
        <v>79651090.19</v>
      </c>
      <c r="K89" s="132">
        <f>SUM(K90:K92)</f>
        <v>399432377.43</v>
      </c>
      <c r="L89" s="130">
        <f t="shared" si="3"/>
        <v>479083467.62</v>
      </c>
    </row>
    <row r="90" spans="1:12" ht="12.75">
      <c r="A90" s="254" t="s">
        <v>41</v>
      </c>
      <c r="B90" s="255"/>
      <c r="C90" s="255"/>
      <c r="D90" s="255"/>
      <c r="E90" s="256"/>
      <c r="F90" s="10">
        <v>82</v>
      </c>
      <c r="G90" s="5">
        <v>489554.12</v>
      </c>
      <c r="H90" s="6">
        <v>19152616.53</v>
      </c>
      <c r="I90" s="130">
        <f t="shared" si="2"/>
        <v>19642170.650000002</v>
      </c>
      <c r="J90" s="5">
        <v>721928.73</v>
      </c>
      <c r="K90" s="6">
        <v>22853579.17</v>
      </c>
      <c r="L90" s="130">
        <f t="shared" si="3"/>
        <v>23575507.900000002</v>
      </c>
    </row>
    <row r="91" spans="1:12" ht="12.75">
      <c r="A91" s="254" t="s">
        <v>42</v>
      </c>
      <c r="B91" s="255"/>
      <c r="C91" s="255"/>
      <c r="D91" s="255"/>
      <c r="E91" s="256"/>
      <c r="F91" s="10">
        <v>83</v>
      </c>
      <c r="G91" s="5">
        <v>2325382.06</v>
      </c>
      <c r="H91" s="6">
        <v>92288398.34</v>
      </c>
      <c r="I91" s="130">
        <f t="shared" si="2"/>
        <v>94613780.4</v>
      </c>
      <c r="J91" s="5">
        <v>3429161.46</v>
      </c>
      <c r="K91" s="6">
        <v>109867970.86</v>
      </c>
      <c r="L91" s="130">
        <f t="shared" si="3"/>
        <v>113297132.32</v>
      </c>
    </row>
    <row r="92" spans="1:12" ht="12.75">
      <c r="A92" s="254" t="s">
        <v>43</v>
      </c>
      <c r="B92" s="255"/>
      <c r="C92" s="255"/>
      <c r="D92" s="255"/>
      <c r="E92" s="256"/>
      <c r="F92" s="10">
        <v>84</v>
      </c>
      <c r="G92" s="5">
        <v>75500000</v>
      </c>
      <c r="H92" s="6">
        <v>266710827.4</v>
      </c>
      <c r="I92" s="130">
        <f t="shared" si="2"/>
        <v>342210827.4</v>
      </c>
      <c r="J92" s="5">
        <v>75500000</v>
      </c>
      <c r="K92" s="6">
        <v>266710827.4</v>
      </c>
      <c r="L92" s="130">
        <f t="shared" si="3"/>
        <v>342210827.4</v>
      </c>
    </row>
    <row r="93" spans="1:12" ht="12.75">
      <c r="A93" s="257" t="s">
        <v>179</v>
      </c>
      <c r="B93" s="258"/>
      <c r="C93" s="258"/>
      <c r="D93" s="255"/>
      <c r="E93" s="256"/>
      <c r="F93" s="10">
        <v>85</v>
      </c>
      <c r="G93" s="131">
        <f>SUM(G94:G95)</f>
        <v>3990666.66</v>
      </c>
      <c r="H93" s="132">
        <f>SUM(H94:H95)</f>
        <v>196302258.05</v>
      </c>
      <c r="I93" s="130">
        <f t="shared" si="2"/>
        <v>200292924.71</v>
      </c>
      <c r="J93" s="131">
        <f>SUM(J94:J95)</f>
        <v>7302004.84</v>
      </c>
      <c r="K93" s="132">
        <f>SUM(K94:K95)</f>
        <v>255174540.58</v>
      </c>
      <c r="L93" s="130">
        <f t="shared" si="3"/>
        <v>262476545.42000002</v>
      </c>
    </row>
    <row r="94" spans="1:12" ht="12.75">
      <c r="A94" s="254" t="s">
        <v>4</v>
      </c>
      <c r="B94" s="255"/>
      <c r="C94" s="255"/>
      <c r="D94" s="255"/>
      <c r="E94" s="256"/>
      <c r="F94" s="10">
        <v>86</v>
      </c>
      <c r="G94" s="5">
        <v>3990666.66</v>
      </c>
      <c r="H94" s="6">
        <v>196302258.05</v>
      </c>
      <c r="I94" s="130">
        <f t="shared" si="2"/>
        <v>200292924.71</v>
      </c>
      <c r="J94" s="5">
        <v>7302004.84</v>
      </c>
      <c r="K94" s="6">
        <v>255174540.58</v>
      </c>
      <c r="L94" s="130">
        <f t="shared" si="3"/>
        <v>262476545.42000002</v>
      </c>
    </row>
    <row r="95" spans="1:12" ht="12.75">
      <c r="A95" s="254" t="s">
        <v>234</v>
      </c>
      <c r="B95" s="255"/>
      <c r="C95" s="255"/>
      <c r="D95" s="255"/>
      <c r="E95" s="256"/>
      <c r="F95" s="10">
        <v>87</v>
      </c>
      <c r="G95" s="5"/>
      <c r="H95" s="6"/>
      <c r="I95" s="130">
        <f t="shared" si="2"/>
        <v>0</v>
      </c>
      <c r="J95" s="5"/>
      <c r="K95" s="6"/>
      <c r="L95" s="130">
        <f t="shared" si="3"/>
        <v>0</v>
      </c>
    </row>
    <row r="96" spans="1:12" ht="12.75">
      <c r="A96" s="257" t="s">
        <v>180</v>
      </c>
      <c r="B96" s="258"/>
      <c r="C96" s="258"/>
      <c r="D96" s="255"/>
      <c r="E96" s="256"/>
      <c r="F96" s="10">
        <v>88</v>
      </c>
      <c r="G96" s="131">
        <f>SUM(G97:G98)</f>
        <v>4058199.21</v>
      </c>
      <c r="H96" s="132">
        <f>SUM(H97:H98)</f>
        <v>50133868.19</v>
      </c>
      <c r="I96" s="130">
        <f t="shared" si="2"/>
        <v>54192067.4</v>
      </c>
      <c r="J96" s="131">
        <f>SUM(J97:J98)</f>
        <v>8382823.52</v>
      </c>
      <c r="K96" s="132">
        <f>SUM(K97:K98)</f>
        <v>72758220.92</v>
      </c>
      <c r="L96" s="130">
        <f t="shared" si="3"/>
        <v>81141044.44</v>
      </c>
    </row>
    <row r="97" spans="1:12" ht="12.75">
      <c r="A97" s="254" t="s">
        <v>235</v>
      </c>
      <c r="B97" s="255"/>
      <c r="C97" s="255"/>
      <c r="D97" s="255"/>
      <c r="E97" s="256"/>
      <c r="F97" s="10">
        <v>89</v>
      </c>
      <c r="G97" s="5">
        <v>4058199.21</v>
      </c>
      <c r="H97" s="6">
        <v>50133868.19</v>
      </c>
      <c r="I97" s="130">
        <f t="shared" si="2"/>
        <v>54192067.4</v>
      </c>
      <c r="J97" s="5">
        <v>8382823.52</v>
      </c>
      <c r="K97" s="6">
        <v>72758220.92</v>
      </c>
      <c r="L97" s="130">
        <f t="shared" si="3"/>
        <v>81141044.44</v>
      </c>
    </row>
    <row r="98" spans="1:12" ht="12.75">
      <c r="A98" s="254" t="s">
        <v>293</v>
      </c>
      <c r="B98" s="255"/>
      <c r="C98" s="255"/>
      <c r="D98" s="255"/>
      <c r="E98" s="256"/>
      <c r="F98" s="10">
        <v>90</v>
      </c>
      <c r="G98" s="5"/>
      <c r="H98" s="6"/>
      <c r="I98" s="130">
        <f t="shared" si="2"/>
        <v>0</v>
      </c>
      <c r="J98" s="5"/>
      <c r="K98" s="6"/>
      <c r="L98" s="130">
        <f t="shared" si="3"/>
        <v>0</v>
      </c>
    </row>
    <row r="99" spans="1:12" ht="12.75">
      <c r="A99" s="257" t="s">
        <v>294</v>
      </c>
      <c r="B99" s="258"/>
      <c r="C99" s="258"/>
      <c r="D99" s="255"/>
      <c r="E99" s="256"/>
      <c r="F99" s="10">
        <v>91</v>
      </c>
      <c r="G99" s="5"/>
      <c r="H99" s="6"/>
      <c r="I99" s="130">
        <f t="shared" si="2"/>
        <v>0</v>
      </c>
      <c r="J99" s="5"/>
      <c r="K99" s="6"/>
      <c r="L99" s="130">
        <f t="shared" si="3"/>
        <v>0</v>
      </c>
    </row>
    <row r="100" spans="1:12" ht="12.75">
      <c r="A100" s="257" t="s">
        <v>181</v>
      </c>
      <c r="B100" s="258"/>
      <c r="C100" s="258"/>
      <c r="D100" s="255"/>
      <c r="E100" s="256"/>
      <c r="F100" s="10">
        <v>92</v>
      </c>
      <c r="G100" s="131">
        <f>SUM(G101:G106)</f>
        <v>1870980051.61</v>
      </c>
      <c r="H100" s="132">
        <f>SUM(H101:H106)</f>
        <v>4241142735.95</v>
      </c>
      <c r="I100" s="130">
        <f t="shared" si="2"/>
        <v>6112122787.559999</v>
      </c>
      <c r="J100" s="131">
        <f>SUM(J101:J106)</f>
        <v>1896052971.7599998</v>
      </c>
      <c r="K100" s="132">
        <f>SUM(K101:K106)</f>
        <v>3984746636.17</v>
      </c>
      <c r="L100" s="130">
        <f t="shared" si="3"/>
        <v>5880799607.93</v>
      </c>
    </row>
    <row r="101" spans="1:12" ht="12.75">
      <c r="A101" s="254" t="s">
        <v>236</v>
      </c>
      <c r="B101" s="255"/>
      <c r="C101" s="255"/>
      <c r="D101" s="255"/>
      <c r="E101" s="256"/>
      <c r="F101" s="10">
        <v>93</v>
      </c>
      <c r="G101" s="5">
        <v>2935663.2</v>
      </c>
      <c r="H101" s="6">
        <v>1137082385.14</v>
      </c>
      <c r="I101" s="130">
        <f t="shared" si="2"/>
        <v>1140018048.3400002</v>
      </c>
      <c r="J101" s="5">
        <v>3232957.59</v>
      </c>
      <c r="K101" s="6">
        <v>1085358658.81</v>
      </c>
      <c r="L101" s="130">
        <f t="shared" si="3"/>
        <v>1088591616.3999999</v>
      </c>
    </row>
    <row r="102" spans="1:12" ht="12.75">
      <c r="A102" s="254" t="s">
        <v>237</v>
      </c>
      <c r="B102" s="255"/>
      <c r="C102" s="255"/>
      <c r="D102" s="255"/>
      <c r="E102" s="256"/>
      <c r="F102" s="10">
        <v>94</v>
      </c>
      <c r="G102" s="5">
        <v>1801396497.36</v>
      </c>
      <c r="H102" s="6"/>
      <c r="I102" s="130">
        <f t="shared" si="2"/>
        <v>1801396497.36</v>
      </c>
      <c r="J102" s="5">
        <v>1862632849.33</v>
      </c>
      <c r="K102" s="6"/>
      <c r="L102" s="130">
        <f t="shared" si="3"/>
        <v>1862632849.33</v>
      </c>
    </row>
    <row r="103" spans="1:12" ht="12.75">
      <c r="A103" s="254" t="s">
        <v>238</v>
      </c>
      <c r="B103" s="255"/>
      <c r="C103" s="255"/>
      <c r="D103" s="255"/>
      <c r="E103" s="256"/>
      <c r="F103" s="10">
        <v>95</v>
      </c>
      <c r="G103" s="5">
        <v>66647891.05</v>
      </c>
      <c r="H103" s="6">
        <v>3089303350.81</v>
      </c>
      <c r="I103" s="130">
        <f t="shared" si="2"/>
        <v>3155951241.86</v>
      </c>
      <c r="J103" s="5">
        <v>30187164.84</v>
      </c>
      <c r="K103" s="6">
        <v>2869960977.36</v>
      </c>
      <c r="L103" s="130">
        <f t="shared" si="3"/>
        <v>2900148142.2000003</v>
      </c>
    </row>
    <row r="104" spans="1:12" ht="19.5" customHeight="1">
      <c r="A104" s="254" t="s">
        <v>196</v>
      </c>
      <c r="B104" s="255"/>
      <c r="C104" s="255"/>
      <c r="D104" s="255"/>
      <c r="E104" s="256"/>
      <c r="F104" s="10">
        <v>96</v>
      </c>
      <c r="G104" s="5"/>
      <c r="H104" s="6"/>
      <c r="I104" s="130">
        <f t="shared" si="2"/>
        <v>0</v>
      </c>
      <c r="J104" s="5"/>
      <c r="K104" s="6"/>
      <c r="L104" s="130">
        <f t="shared" si="3"/>
        <v>0</v>
      </c>
    </row>
    <row r="105" spans="1:12" ht="12.75">
      <c r="A105" s="254" t="s">
        <v>295</v>
      </c>
      <c r="B105" s="255"/>
      <c r="C105" s="255"/>
      <c r="D105" s="255"/>
      <c r="E105" s="256"/>
      <c r="F105" s="10">
        <v>97</v>
      </c>
      <c r="G105" s="5"/>
      <c r="H105" s="6"/>
      <c r="I105" s="130">
        <f t="shared" si="2"/>
        <v>0</v>
      </c>
      <c r="J105" s="5"/>
      <c r="K105" s="6"/>
      <c r="L105" s="130">
        <f t="shared" si="3"/>
        <v>0</v>
      </c>
    </row>
    <row r="106" spans="1:12" ht="12.75">
      <c r="A106" s="254" t="s">
        <v>296</v>
      </c>
      <c r="B106" s="255"/>
      <c r="C106" s="255"/>
      <c r="D106" s="255"/>
      <c r="E106" s="256"/>
      <c r="F106" s="10">
        <v>98</v>
      </c>
      <c r="G106" s="5"/>
      <c r="H106" s="6">
        <v>14757000</v>
      </c>
      <c r="I106" s="130">
        <f t="shared" si="2"/>
        <v>14757000</v>
      </c>
      <c r="J106" s="5"/>
      <c r="K106" s="6">
        <v>29427000</v>
      </c>
      <c r="L106" s="130">
        <f t="shared" si="3"/>
        <v>29427000</v>
      </c>
    </row>
    <row r="107" spans="1:12" ht="33" customHeight="1">
      <c r="A107" s="257" t="s">
        <v>297</v>
      </c>
      <c r="B107" s="258"/>
      <c r="C107" s="258"/>
      <c r="D107" s="255"/>
      <c r="E107" s="256"/>
      <c r="F107" s="10">
        <v>99</v>
      </c>
      <c r="G107" s="5">
        <v>17733255.26</v>
      </c>
      <c r="H107" s="6"/>
      <c r="I107" s="130">
        <f t="shared" si="2"/>
        <v>17733255.26</v>
      </c>
      <c r="J107" s="5">
        <v>13558292</v>
      </c>
      <c r="K107" s="6"/>
      <c r="L107" s="130">
        <f t="shared" si="3"/>
        <v>13558292</v>
      </c>
    </row>
    <row r="108" spans="1:12" ht="12.75">
      <c r="A108" s="257" t="s">
        <v>182</v>
      </c>
      <c r="B108" s="258"/>
      <c r="C108" s="258"/>
      <c r="D108" s="255"/>
      <c r="E108" s="256"/>
      <c r="F108" s="10">
        <v>100</v>
      </c>
      <c r="G108" s="131">
        <f>SUM(G109:G110)</f>
        <v>6187568</v>
      </c>
      <c r="H108" s="132">
        <f>SUM(H109:H110)</f>
        <v>133156792.66</v>
      </c>
      <c r="I108" s="130">
        <f t="shared" si="2"/>
        <v>139344360.66</v>
      </c>
      <c r="J108" s="131">
        <f>SUM(J109:J110)</f>
        <v>14943980</v>
      </c>
      <c r="K108" s="132">
        <f>SUM(K109:K110)</f>
        <v>124167285.68</v>
      </c>
      <c r="L108" s="130">
        <f t="shared" si="3"/>
        <v>139111265.68</v>
      </c>
    </row>
    <row r="109" spans="1:12" ht="12.75">
      <c r="A109" s="254" t="s">
        <v>239</v>
      </c>
      <c r="B109" s="255"/>
      <c r="C109" s="255"/>
      <c r="D109" s="255"/>
      <c r="E109" s="256"/>
      <c r="F109" s="10">
        <v>101</v>
      </c>
      <c r="G109" s="5">
        <v>6187568</v>
      </c>
      <c r="H109" s="6">
        <v>97143319.59</v>
      </c>
      <c r="I109" s="130">
        <f t="shared" si="2"/>
        <v>103330887.59</v>
      </c>
      <c r="J109" s="5">
        <v>14943980</v>
      </c>
      <c r="K109" s="6">
        <v>122286904.89</v>
      </c>
      <c r="L109" s="130">
        <f t="shared" si="3"/>
        <v>137230884.89</v>
      </c>
    </row>
    <row r="110" spans="1:12" ht="12.75">
      <c r="A110" s="254" t="s">
        <v>240</v>
      </c>
      <c r="B110" s="255"/>
      <c r="C110" s="255"/>
      <c r="D110" s="255"/>
      <c r="E110" s="256"/>
      <c r="F110" s="10">
        <v>102</v>
      </c>
      <c r="G110" s="5"/>
      <c r="H110" s="6">
        <v>36013473.07</v>
      </c>
      <c r="I110" s="130">
        <f t="shared" si="2"/>
        <v>36013473.07</v>
      </c>
      <c r="J110" s="5"/>
      <c r="K110" s="6">
        <v>1880380.79</v>
      </c>
      <c r="L110" s="130">
        <f t="shared" si="3"/>
        <v>1880380.79</v>
      </c>
    </row>
    <row r="111" spans="1:12" ht="12.75">
      <c r="A111" s="257" t="s">
        <v>183</v>
      </c>
      <c r="B111" s="258"/>
      <c r="C111" s="258"/>
      <c r="D111" s="255"/>
      <c r="E111" s="256"/>
      <c r="F111" s="10">
        <v>103</v>
      </c>
      <c r="G111" s="131">
        <f>SUM(G112:G113)</f>
        <v>1014549.81</v>
      </c>
      <c r="H111" s="132">
        <f>SUM(H112:H113)</f>
        <v>134658508.3</v>
      </c>
      <c r="I111" s="130">
        <f t="shared" si="2"/>
        <v>135673058.11</v>
      </c>
      <c r="J111" s="131">
        <f>SUM(J112:J113)</f>
        <v>2095705.88</v>
      </c>
      <c r="K111" s="132">
        <f>SUM(K112:K113)</f>
        <v>138975671.81</v>
      </c>
      <c r="L111" s="130">
        <f t="shared" si="3"/>
        <v>141071377.69</v>
      </c>
    </row>
    <row r="112" spans="1:12" ht="12.75">
      <c r="A112" s="254" t="s">
        <v>241</v>
      </c>
      <c r="B112" s="255"/>
      <c r="C112" s="255"/>
      <c r="D112" s="255"/>
      <c r="E112" s="256"/>
      <c r="F112" s="10">
        <v>104</v>
      </c>
      <c r="G112" s="5"/>
      <c r="H112" s="6">
        <v>122125041.26</v>
      </c>
      <c r="I112" s="130">
        <f t="shared" si="2"/>
        <v>122125041.26</v>
      </c>
      <c r="J112" s="5"/>
      <c r="K112" s="6">
        <v>120786116.58</v>
      </c>
      <c r="L112" s="130">
        <f t="shared" si="3"/>
        <v>120786116.58</v>
      </c>
    </row>
    <row r="113" spans="1:12" ht="12.75">
      <c r="A113" s="254" t="s">
        <v>242</v>
      </c>
      <c r="B113" s="255"/>
      <c r="C113" s="255"/>
      <c r="D113" s="255"/>
      <c r="E113" s="256"/>
      <c r="F113" s="10">
        <v>105</v>
      </c>
      <c r="G113" s="5">
        <v>1014549.81</v>
      </c>
      <c r="H113" s="6">
        <v>12533467.04</v>
      </c>
      <c r="I113" s="130">
        <f t="shared" si="2"/>
        <v>13548016.85</v>
      </c>
      <c r="J113" s="5">
        <v>2095705.88</v>
      </c>
      <c r="K113" s="6">
        <v>18189555.23</v>
      </c>
      <c r="L113" s="130">
        <f t="shared" si="3"/>
        <v>20285261.11</v>
      </c>
    </row>
    <row r="114" spans="1:12" ht="12.75">
      <c r="A114" s="257" t="s">
        <v>298</v>
      </c>
      <c r="B114" s="258"/>
      <c r="C114" s="258"/>
      <c r="D114" s="255"/>
      <c r="E114" s="256"/>
      <c r="F114" s="10">
        <v>106</v>
      </c>
      <c r="G114" s="5"/>
      <c r="H114" s="6"/>
      <c r="I114" s="130">
        <f t="shared" si="2"/>
        <v>0</v>
      </c>
      <c r="J114" s="5"/>
      <c r="K114" s="6"/>
      <c r="L114" s="130">
        <f t="shared" si="3"/>
        <v>0</v>
      </c>
    </row>
    <row r="115" spans="1:12" ht="12.75">
      <c r="A115" s="257" t="s">
        <v>184</v>
      </c>
      <c r="B115" s="258"/>
      <c r="C115" s="258"/>
      <c r="D115" s="255"/>
      <c r="E115" s="256"/>
      <c r="F115" s="10">
        <v>107</v>
      </c>
      <c r="G115" s="131">
        <f>SUM(G116:G118)</f>
        <v>0</v>
      </c>
      <c r="H115" s="132">
        <f>SUM(H116:H118)</f>
        <v>117147.36</v>
      </c>
      <c r="I115" s="130">
        <f t="shared" si="2"/>
        <v>117147.36</v>
      </c>
      <c r="J115" s="131">
        <f>SUM(J116:J118)</f>
        <v>0</v>
      </c>
      <c r="K115" s="132">
        <f>SUM(K116:K118)</f>
        <v>69824.92</v>
      </c>
      <c r="L115" s="130">
        <f t="shared" si="3"/>
        <v>69824.92</v>
      </c>
    </row>
    <row r="116" spans="1:12" ht="12.75">
      <c r="A116" s="254" t="s">
        <v>224</v>
      </c>
      <c r="B116" s="255"/>
      <c r="C116" s="255"/>
      <c r="D116" s="255"/>
      <c r="E116" s="256"/>
      <c r="F116" s="10">
        <v>108</v>
      </c>
      <c r="G116" s="5"/>
      <c r="H116" s="6">
        <v>117147.36</v>
      </c>
      <c r="I116" s="130">
        <f t="shared" si="2"/>
        <v>117147.36</v>
      </c>
      <c r="J116" s="5"/>
      <c r="K116" s="6">
        <v>69824.92</v>
      </c>
      <c r="L116" s="130">
        <f t="shared" si="3"/>
        <v>69824.92</v>
      </c>
    </row>
    <row r="117" spans="1:12" ht="12.75">
      <c r="A117" s="254" t="s">
        <v>225</v>
      </c>
      <c r="B117" s="255"/>
      <c r="C117" s="255"/>
      <c r="D117" s="255"/>
      <c r="E117" s="256"/>
      <c r="F117" s="10">
        <v>109</v>
      </c>
      <c r="G117" s="5"/>
      <c r="H117" s="6"/>
      <c r="I117" s="130">
        <f t="shared" si="2"/>
        <v>0</v>
      </c>
      <c r="J117" s="5"/>
      <c r="K117" s="6"/>
      <c r="L117" s="130">
        <f t="shared" si="3"/>
        <v>0</v>
      </c>
    </row>
    <row r="118" spans="1:12" ht="12.75">
      <c r="A118" s="254" t="s">
        <v>226</v>
      </c>
      <c r="B118" s="255"/>
      <c r="C118" s="255"/>
      <c r="D118" s="255"/>
      <c r="E118" s="256"/>
      <c r="F118" s="10">
        <v>110</v>
      </c>
      <c r="G118" s="5"/>
      <c r="H118" s="6"/>
      <c r="I118" s="130">
        <f t="shared" si="2"/>
        <v>0</v>
      </c>
      <c r="J118" s="5"/>
      <c r="K118" s="6"/>
      <c r="L118" s="130">
        <f t="shared" si="3"/>
        <v>0</v>
      </c>
    </row>
    <row r="119" spans="1:12" ht="12.75">
      <c r="A119" s="257" t="s">
        <v>185</v>
      </c>
      <c r="B119" s="258"/>
      <c r="C119" s="258"/>
      <c r="D119" s="255"/>
      <c r="E119" s="256"/>
      <c r="F119" s="10">
        <v>111</v>
      </c>
      <c r="G119" s="131">
        <f>SUM(G120:G123)</f>
        <v>15508106.200000001</v>
      </c>
      <c r="H119" s="132">
        <f>SUM(H120:H123)</f>
        <v>201888513.86</v>
      </c>
      <c r="I119" s="130">
        <f t="shared" si="2"/>
        <v>217396620.06</v>
      </c>
      <c r="J119" s="131">
        <f>SUM(J120:J123)</f>
        <v>15827085.629999999</v>
      </c>
      <c r="K119" s="132">
        <f>SUM(K120:K123)</f>
        <v>193719617.19</v>
      </c>
      <c r="L119" s="130">
        <f t="shared" si="3"/>
        <v>209546702.82</v>
      </c>
    </row>
    <row r="120" spans="1:12" ht="12.75">
      <c r="A120" s="254" t="s">
        <v>227</v>
      </c>
      <c r="B120" s="255"/>
      <c r="C120" s="255"/>
      <c r="D120" s="255"/>
      <c r="E120" s="256"/>
      <c r="F120" s="10">
        <v>112</v>
      </c>
      <c r="G120" s="5">
        <v>1012837.82</v>
      </c>
      <c r="H120" s="6">
        <v>113196881.58</v>
      </c>
      <c r="I120" s="130">
        <f t="shared" si="2"/>
        <v>114209719.39999999</v>
      </c>
      <c r="J120" s="5">
        <v>1181630.46</v>
      </c>
      <c r="K120" s="6">
        <v>98721264.98</v>
      </c>
      <c r="L120" s="130">
        <f t="shared" si="3"/>
        <v>99902895.44</v>
      </c>
    </row>
    <row r="121" spans="1:12" ht="12.75">
      <c r="A121" s="254" t="s">
        <v>228</v>
      </c>
      <c r="B121" s="255"/>
      <c r="C121" s="255"/>
      <c r="D121" s="255"/>
      <c r="E121" s="256"/>
      <c r="F121" s="10">
        <v>113</v>
      </c>
      <c r="G121" s="5">
        <v>544.74</v>
      </c>
      <c r="H121" s="6">
        <v>10943838.76</v>
      </c>
      <c r="I121" s="130">
        <f t="shared" si="2"/>
        <v>10944383.5</v>
      </c>
      <c r="J121" s="5">
        <v>547.23</v>
      </c>
      <c r="K121" s="6">
        <v>16684695.39</v>
      </c>
      <c r="L121" s="130">
        <f t="shared" si="3"/>
        <v>16685242.620000001</v>
      </c>
    </row>
    <row r="122" spans="1:12" ht="12.75">
      <c r="A122" s="254" t="s">
        <v>229</v>
      </c>
      <c r="B122" s="255"/>
      <c r="C122" s="255"/>
      <c r="D122" s="255"/>
      <c r="E122" s="256"/>
      <c r="F122" s="10">
        <v>114</v>
      </c>
      <c r="G122" s="5"/>
      <c r="H122" s="6"/>
      <c r="I122" s="130">
        <f t="shared" si="2"/>
        <v>0</v>
      </c>
      <c r="J122" s="5"/>
      <c r="K122" s="6"/>
      <c r="L122" s="130">
        <f t="shared" si="3"/>
        <v>0</v>
      </c>
    </row>
    <row r="123" spans="1:12" ht="12.75">
      <c r="A123" s="254" t="s">
        <v>230</v>
      </c>
      <c r="B123" s="255"/>
      <c r="C123" s="255"/>
      <c r="D123" s="255"/>
      <c r="E123" s="256"/>
      <c r="F123" s="10">
        <v>115</v>
      </c>
      <c r="G123" s="5">
        <v>14494723.64</v>
      </c>
      <c r="H123" s="6">
        <v>77747793.52</v>
      </c>
      <c r="I123" s="130">
        <f t="shared" si="2"/>
        <v>92242517.16</v>
      </c>
      <c r="J123" s="5">
        <v>14644907.94</v>
      </c>
      <c r="K123" s="6">
        <v>78313656.82</v>
      </c>
      <c r="L123" s="130">
        <f t="shared" si="3"/>
        <v>92958564.75999999</v>
      </c>
    </row>
    <row r="124" spans="1:12" ht="26.25" customHeight="1">
      <c r="A124" s="257" t="s">
        <v>186</v>
      </c>
      <c r="B124" s="258"/>
      <c r="C124" s="258"/>
      <c r="D124" s="255"/>
      <c r="E124" s="256"/>
      <c r="F124" s="10">
        <v>116</v>
      </c>
      <c r="G124" s="131">
        <f>SUM(G125:G126)</f>
        <v>38481129.96</v>
      </c>
      <c r="H124" s="132">
        <f>SUM(H125:H126)</f>
        <v>21393993.63</v>
      </c>
      <c r="I124" s="130">
        <f t="shared" si="2"/>
        <v>59875123.59</v>
      </c>
      <c r="J124" s="131">
        <f>SUM(J125:J126)</f>
        <v>10605.26</v>
      </c>
      <c r="K124" s="132">
        <f>SUM(K125:K126)</f>
        <v>6798474.65</v>
      </c>
      <c r="L124" s="130">
        <f t="shared" si="3"/>
        <v>6809079.91</v>
      </c>
    </row>
    <row r="125" spans="1:12" ht="12.75">
      <c r="A125" s="254" t="s">
        <v>231</v>
      </c>
      <c r="B125" s="255"/>
      <c r="C125" s="255"/>
      <c r="D125" s="255"/>
      <c r="E125" s="256"/>
      <c r="F125" s="10">
        <v>117</v>
      </c>
      <c r="G125" s="5"/>
      <c r="H125" s="6"/>
      <c r="I125" s="130">
        <f t="shared" si="2"/>
        <v>0</v>
      </c>
      <c r="J125" s="5"/>
      <c r="K125" s="6"/>
      <c r="L125" s="130">
        <f t="shared" si="3"/>
        <v>0</v>
      </c>
    </row>
    <row r="126" spans="1:12" ht="12.75">
      <c r="A126" s="254" t="s">
        <v>232</v>
      </c>
      <c r="B126" s="255"/>
      <c r="C126" s="255"/>
      <c r="D126" s="255"/>
      <c r="E126" s="256"/>
      <c r="F126" s="10">
        <v>118</v>
      </c>
      <c r="G126" s="5">
        <v>38481129.96</v>
      </c>
      <c r="H126" s="6">
        <v>21393993.63</v>
      </c>
      <c r="I126" s="130">
        <f t="shared" si="2"/>
        <v>59875123.59</v>
      </c>
      <c r="J126" s="5">
        <v>10605.26</v>
      </c>
      <c r="K126" s="6">
        <v>6798474.65</v>
      </c>
      <c r="L126" s="130">
        <f t="shared" si="3"/>
        <v>6809079.91</v>
      </c>
    </row>
    <row r="127" spans="1:12" ht="12.75">
      <c r="A127" s="257" t="s">
        <v>187</v>
      </c>
      <c r="B127" s="258"/>
      <c r="C127" s="258"/>
      <c r="D127" s="255"/>
      <c r="E127" s="256"/>
      <c r="F127" s="10">
        <v>119</v>
      </c>
      <c r="G127" s="163">
        <f>G79+G99+G100+G107+G108+G111+G114+G115+G119+G124</f>
        <v>2062631296.6599998</v>
      </c>
      <c r="H127" s="164">
        <f>H79+H99+H100+H107+H108+H111+H114+H115+H119+H124</f>
        <v>6222487545.23</v>
      </c>
      <c r="I127" s="165">
        <f t="shared" si="2"/>
        <v>8285118841.889999</v>
      </c>
      <c r="J127" s="163">
        <f>J79+J99+J100+J107+J108+J111+J114+J115+J119+J124</f>
        <v>2071858517.43</v>
      </c>
      <c r="K127" s="164">
        <f>K79+K99+K100+K107+K108+K111+K114+K115+K119+K124</f>
        <v>6039324423.280001</v>
      </c>
      <c r="L127" s="165">
        <f t="shared" si="3"/>
        <v>8111182940.710001</v>
      </c>
    </row>
    <row r="128" spans="1:12" ht="12.75">
      <c r="A128" s="259" t="s">
        <v>33</v>
      </c>
      <c r="B128" s="260"/>
      <c r="C128" s="260"/>
      <c r="D128" s="261"/>
      <c r="E128" s="268"/>
      <c r="F128" s="12">
        <v>120</v>
      </c>
      <c r="G128" s="7"/>
      <c r="H128" s="8">
        <v>610582703.66</v>
      </c>
      <c r="I128" s="133">
        <f t="shared" si="2"/>
        <v>610582703.66</v>
      </c>
      <c r="J128" s="7"/>
      <c r="K128" s="8">
        <v>656014982.93</v>
      </c>
      <c r="L128" s="133">
        <f t="shared" si="3"/>
        <v>656014982.93</v>
      </c>
    </row>
    <row r="129" spans="1:12" ht="12.75">
      <c r="A129" s="269" t="s">
        <v>372</v>
      </c>
      <c r="B129" s="270"/>
      <c r="C129" s="270"/>
      <c r="D129" s="270"/>
      <c r="E129" s="270"/>
      <c r="F129" s="270"/>
      <c r="G129" s="270"/>
      <c r="H129" s="270"/>
      <c r="I129" s="270"/>
      <c r="J129" s="270"/>
      <c r="K129" s="270"/>
      <c r="L129" s="271"/>
    </row>
    <row r="130" spans="1:12" ht="12.75">
      <c r="A130" s="243" t="s">
        <v>55</v>
      </c>
      <c r="B130" s="245"/>
      <c r="C130" s="245"/>
      <c r="D130" s="245"/>
      <c r="E130" s="245"/>
      <c r="F130" s="9">
        <v>121</v>
      </c>
      <c r="G130" s="127">
        <f>SUM(G131:G132)</f>
        <v>0</v>
      </c>
      <c r="H130" s="128">
        <f>SUM(H131:H132)</f>
        <v>0</v>
      </c>
      <c r="I130" s="129">
        <f>G130+H130</f>
        <v>0</v>
      </c>
      <c r="J130" s="127">
        <f>SUM(J131:J132)</f>
        <v>0</v>
      </c>
      <c r="K130" s="128">
        <f>SUM(K131:K132)</f>
        <v>0</v>
      </c>
      <c r="L130" s="129">
        <f>J130+K130</f>
        <v>0</v>
      </c>
    </row>
    <row r="131" spans="1:12" ht="12.75">
      <c r="A131" s="257" t="s">
        <v>97</v>
      </c>
      <c r="B131" s="258"/>
      <c r="C131" s="258"/>
      <c r="D131" s="258"/>
      <c r="E131" s="266"/>
      <c r="F131" s="10">
        <v>122</v>
      </c>
      <c r="G131" s="5"/>
      <c r="H131" s="6"/>
      <c r="I131" s="130">
        <f>G131+H131</f>
        <v>0</v>
      </c>
      <c r="J131" s="5"/>
      <c r="K131" s="6"/>
      <c r="L131" s="130">
        <f>J131+K131</f>
        <v>0</v>
      </c>
    </row>
    <row r="132" spans="1:12" ht="12.75">
      <c r="A132" s="259" t="s">
        <v>98</v>
      </c>
      <c r="B132" s="260"/>
      <c r="C132" s="260"/>
      <c r="D132" s="260"/>
      <c r="E132" s="267"/>
      <c r="F132" s="11">
        <v>123</v>
      </c>
      <c r="G132" s="7"/>
      <c r="H132" s="8"/>
      <c r="I132" s="133">
        <f>G132+H132</f>
        <v>0</v>
      </c>
      <c r="J132" s="7"/>
      <c r="K132" s="8"/>
      <c r="L132" s="133">
        <f>J132+K132</f>
        <v>0</v>
      </c>
    </row>
    <row r="133" spans="1:12" ht="12.75">
      <c r="A133" s="24" t="s">
        <v>373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sheetProtection/>
  <mergeCells count="135"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96:E96"/>
    <mergeCell ref="A97:E97"/>
    <mergeCell ref="A98:E98"/>
    <mergeCell ref="A99:E99"/>
    <mergeCell ref="A100:E100"/>
    <mergeCell ref="A101:E101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80:E80"/>
    <mergeCell ref="A81:E81"/>
    <mergeCell ref="A82:E82"/>
    <mergeCell ref="A83:E83"/>
    <mergeCell ref="A84:E84"/>
    <mergeCell ref="A85:E85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64:E64"/>
    <mergeCell ref="A65:E65"/>
    <mergeCell ref="A66:E66"/>
    <mergeCell ref="A67:E67"/>
    <mergeCell ref="A68:E68"/>
    <mergeCell ref="A69:E69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48:E48"/>
    <mergeCell ref="A49:E49"/>
    <mergeCell ref="A50:E50"/>
    <mergeCell ref="A51:E51"/>
    <mergeCell ref="A52:E52"/>
    <mergeCell ref="A53:E53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32:E32"/>
    <mergeCell ref="A33:E33"/>
    <mergeCell ref="A34:E34"/>
    <mergeCell ref="A35:E35"/>
    <mergeCell ref="A36:E36"/>
    <mergeCell ref="A37:E37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14:E14"/>
    <mergeCell ref="A17:E17"/>
    <mergeCell ref="A18:E18"/>
    <mergeCell ref="A19:E19"/>
    <mergeCell ref="A20:E20"/>
    <mergeCell ref="A21:E21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</mergeCells>
  <conditionalFormatting sqref="G95:L95 G98:L98">
    <cfRule type="cellIs" priority="2" dxfId="0" operator="greaterThan" stopIfTrue="1">
      <formula>0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77" max="255" man="1"/>
  </rowBreaks>
  <ignoredErrors>
    <ignoredError sqref="I8 I79:I80 I119 I130" formula="1"/>
    <ignoredError sqref="I9:I39 I40:I61 I65:I66 I72:I76 I81:I99 I100:I106 I117:I118 I108:I116 I120:I128" formula="1" formulaRange="1"/>
    <ignoredError sqref="I62:I64 I67:I71 I77 J107:L116 J81:L106 I107 G117:H118 G100:H106 G107:H1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58">
      <selection activeCell="K65" sqref="K65"/>
    </sheetView>
  </sheetViews>
  <sheetFormatPr defaultColWidth="9.140625" defaultRowHeight="12.75"/>
  <cols>
    <col min="1" max="16384" width="9.140625" style="125" customWidth="1"/>
  </cols>
  <sheetData>
    <row r="1" spans="1:12" ht="15.75">
      <c r="A1" s="272" t="s">
        <v>376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12" ht="12.75">
      <c r="A2" s="251" t="s">
        <v>399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</row>
    <row r="3" spans="1:12" ht="12.75">
      <c r="A3" s="25"/>
      <c r="B3" s="26"/>
      <c r="C3" s="26"/>
      <c r="D3" s="61"/>
      <c r="E3" s="61"/>
      <c r="F3" s="61"/>
      <c r="G3" s="61"/>
      <c r="H3" s="61"/>
      <c r="I3" s="13"/>
      <c r="J3" s="13"/>
      <c r="K3" s="273" t="s">
        <v>58</v>
      </c>
      <c r="L3" s="273"/>
    </row>
    <row r="4" spans="1:12" ht="12.75" customHeight="1">
      <c r="A4" s="247" t="s">
        <v>2</v>
      </c>
      <c r="B4" s="248"/>
      <c r="C4" s="248"/>
      <c r="D4" s="248"/>
      <c r="E4" s="248"/>
      <c r="F4" s="247" t="s">
        <v>222</v>
      </c>
      <c r="G4" s="247" t="s">
        <v>374</v>
      </c>
      <c r="H4" s="248"/>
      <c r="I4" s="248"/>
      <c r="J4" s="247" t="s">
        <v>375</v>
      </c>
      <c r="K4" s="248"/>
      <c r="L4" s="248"/>
    </row>
    <row r="5" spans="1:12" ht="12.75">
      <c r="A5" s="248"/>
      <c r="B5" s="248"/>
      <c r="C5" s="248"/>
      <c r="D5" s="248"/>
      <c r="E5" s="248"/>
      <c r="F5" s="248"/>
      <c r="G5" s="134" t="s">
        <v>361</v>
      </c>
      <c r="H5" s="134" t="s">
        <v>362</v>
      </c>
      <c r="I5" s="134" t="s">
        <v>363</v>
      </c>
      <c r="J5" s="134" t="s">
        <v>361</v>
      </c>
      <c r="K5" s="134" t="s">
        <v>362</v>
      </c>
      <c r="L5" s="134" t="s">
        <v>363</v>
      </c>
    </row>
    <row r="6" spans="1:12" ht="12.75">
      <c r="A6" s="247">
        <v>1</v>
      </c>
      <c r="B6" s="247"/>
      <c r="C6" s="247"/>
      <c r="D6" s="247"/>
      <c r="E6" s="247"/>
      <c r="F6" s="135">
        <v>2</v>
      </c>
      <c r="G6" s="135">
        <v>3</v>
      </c>
      <c r="H6" s="135">
        <v>4</v>
      </c>
      <c r="I6" s="135" t="s">
        <v>56</v>
      </c>
      <c r="J6" s="135">
        <v>6</v>
      </c>
      <c r="K6" s="135">
        <v>7</v>
      </c>
      <c r="L6" s="135" t="s">
        <v>57</v>
      </c>
    </row>
    <row r="7" spans="1:12" ht="12.75">
      <c r="A7" s="243" t="s">
        <v>99</v>
      </c>
      <c r="B7" s="245"/>
      <c r="C7" s="245"/>
      <c r="D7" s="245"/>
      <c r="E7" s="246"/>
      <c r="F7" s="9">
        <v>124</v>
      </c>
      <c r="G7" s="166">
        <f>SUM(G8:G15)</f>
        <v>81797487.91000001</v>
      </c>
      <c r="H7" s="167">
        <f>SUM(H8:H15)</f>
        <v>541560010.2899998</v>
      </c>
      <c r="I7" s="168">
        <f>G7+H7</f>
        <v>623357498.1999998</v>
      </c>
      <c r="J7" s="166">
        <f>SUM(J8:J15)</f>
        <v>80144016.29000002</v>
      </c>
      <c r="K7" s="167">
        <f>SUM(K8:K15)</f>
        <v>532710188.30000013</v>
      </c>
      <c r="L7" s="168">
        <f>J7+K7</f>
        <v>612854204.5900002</v>
      </c>
    </row>
    <row r="8" spans="1:12" ht="12.75">
      <c r="A8" s="254" t="s">
        <v>197</v>
      </c>
      <c r="B8" s="255"/>
      <c r="C8" s="255"/>
      <c r="D8" s="255"/>
      <c r="E8" s="256"/>
      <c r="F8" s="10">
        <v>125</v>
      </c>
      <c r="G8" s="5">
        <v>81625919.52000001</v>
      </c>
      <c r="H8" s="6">
        <v>462370066.38999987</v>
      </c>
      <c r="I8" s="130">
        <f aca="true" t="shared" si="0" ref="I8:I71">G8+H8</f>
        <v>543995985.9099998</v>
      </c>
      <c r="J8" s="5">
        <v>79817425.10000002</v>
      </c>
      <c r="K8" s="6">
        <v>436304551.21000004</v>
      </c>
      <c r="L8" s="130">
        <f aca="true" t="shared" si="1" ref="L8:L71">J8+K8</f>
        <v>516121976.31000006</v>
      </c>
    </row>
    <row r="9" spans="1:12" ht="12.75">
      <c r="A9" s="254" t="s">
        <v>198</v>
      </c>
      <c r="B9" s="255"/>
      <c r="C9" s="255"/>
      <c r="D9" s="255"/>
      <c r="E9" s="256"/>
      <c r="F9" s="10">
        <v>126</v>
      </c>
      <c r="G9" s="5">
        <v>0</v>
      </c>
      <c r="H9" s="6">
        <v>1137862.85</v>
      </c>
      <c r="I9" s="130">
        <f t="shared" si="0"/>
        <v>1137862.85</v>
      </c>
      <c r="J9" s="5">
        <v>0</v>
      </c>
      <c r="K9" s="6">
        <v>0</v>
      </c>
      <c r="L9" s="130">
        <f t="shared" si="1"/>
        <v>0</v>
      </c>
    </row>
    <row r="10" spans="1:12" ht="25.5" customHeight="1">
      <c r="A10" s="254" t="s">
        <v>199</v>
      </c>
      <c r="B10" s="255"/>
      <c r="C10" s="255"/>
      <c r="D10" s="255"/>
      <c r="E10" s="256"/>
      <c r="F10" s="10">
        <v>127</v>
      </c>
      <c r="G10" s="5">
        <v>0</v>
      </c>
      <c r="H10" s="6">
        <v>-4872525.25</v>
      </c>
      <c r="I10" s="130">
        <f t="shared" si="0"/>
        <v>-4872525.25</v>
      </c>
      <c r="J10" s="5">
        <v>0</v>
      </c>
      <c r="K10" s="6">
        <v>-653815.7399999946</v>
      </c>
      <c r="L10" s="130">
        <f t="shared" si="1"/>
        <v>-653815.7399999946</v>
      </c>
    </row>
    <row r="11" spans="1:12" ht="12.75">
      <c r="A11" s="254" t="s">
        <v>200</v>
      </c>
      <c r="B11" s="255"/>
      <c r="C11" s="255"/>
      <c r="D11" s="255"/>
      <c r="E11" s="256"/>
      <c r="F11" s="10">
        <v>128</v>
      </c>
      <c r="G11" s="5">
        <v>-544.75</v>
      </c>
      <c r="H11" s="6">
        <v>-66941837.29000002</v>
      </c>
      <c r="I11" s="130">
        <f t="shared" si="0"/>
        <v>-66942382.04000002</v>
      </c>
      <c r="J11" s="5">
        <v>-5191.549999999988</v>
      </c>
      <c r="K11" s="6">
        <v>-55620309.889999986</v>
      </c>
      <c r="L11" s="130">
        <f t="shared" si="1"/>
        <v>-55625501.43999998</v>
      </c>
    </row>
    <row r="12" spans="1:12" ht="12.75">
      <c r="A12" s="254" t="s">
        <v>201</v>
      </c>
      <c r="B12" s="255"/>
      <c r="C12" s="255"/>
      <c r="D12" s="255"/>
      <c r="E12" s="256"/>
      <c r="F12" s="10">
        <v>129</v>
      </c>
      <c r="G12" s="5">
        <v>0</v>
      </c>
      <c r="H12" s="6">
        <v>0</v>
      </c>
      <c r="I12" s="130">
        <f t="shared" si="0"/>
        <v>0</v>
      </c>
      <c r="J12" s="5">
        <v>0</v>
      </c>
      <c r="K12" s="6">
        <v>0</v>
      </c>
      <c r="L12" s="130">
        <f t="shared" si="1"/>
        <v>0</v>
      </c>
    </row>
    <row r="13" spans="1:12" ht="12.75">
      <c r="A13" s="254" t="s">
        <v>202</v>
      </c>
      <c r="B13" s="255"/>
      <c r="C13" s="255"/>
      <c r="D13" s="255"/>
      <c r="E13" s="256"/>
      <c r="F13" s="10">
        <v>130</v>
      </c>
      <c r="G13" s="5">
        <v>190654.05</v>
      </c>
      <c r="H13" s="6">
        <v>172412070.54000002</v>
      </c>
      <c r="I13" s="130">
        <f t="shared" si="0"/>
        <v>172602724.59000003</v>
      </c>
      <c r="J13" s="5">
        <v>354907.63</v>
      </c>
      <c r="K13" s="6">
        <v>176858092.28000003</v>
      </c>
      <c r="L13" s="130">
        <f t="shared" si="1"/>
        <v>177212999.91000003</v>
      </c>
    </row>
    <row r="14" spans="1:12" ht="12.75">
      <c r="A14" s="254" t="s">
        <v>203</v>
      </c>
      <c r="B14" s="255"/>
      <c r="C14" s="255"/>
      <c r="D14" s="255"/>
      <c r="E14" s="256"/>
      <c r="F14" s="10">
        <v>131</v>
      </c>
      <c r="G14" s="5">
        <v>-18540.909999999996</v>
      </c>
      <c r="H14" s="6">
        <v>-22545626.95</v>
      </c>
      <c r="I14" s="130">
        <f t="shared" si="0"/>
        <v>-22564167.86</v>
      </c>
      <c r="J14" s="5">
        <v>-23124.89</v>
      </c>
      <c r="K14" s="6">
        <v>-24178329.560000002</v>
      </c>
      <c r="L14" s="130">
        <f t="shared" si="1"/>
        <v>-24201454.450000003</v>
      </c>
    </row>
    <row r="15" spans="1:12" ht="12.75">
      <c r="A15" s="254" t="s">
        <v>243</v>
      </c>
      <c r="B15" s="255"/>
      <c r="C15" s="255"/>
      <c r="D15" s="255"/>
      <c r="E15" s="256"/>
      <c r="F15" s="10">
        <v>132</v>
      </c>
      <c r="G15" s="5">
        <v>0</v>
      </c>
      <c r="H15" s="6">
        <v>0</v>
      </c>
      <c r="I15" s="130">
        <f t="shared" si="0"/>
        <v>0</v>
      </c>
      <c r="J15" s="5">
        <v>0</v>
      </c>
      <c r="K15" s="6">
        <v>0</v>
      </c>
      <c r="L15" s="130">
        <f t="shared" si="1"/>
        <v>0</v>
      </c>
    </row>
    <row r="16" spans="1:12" ht="24.75" customHeight="1">
      <c r="A16" s="257" t="s">
        <v>100</v>
      </c>
      <c r="B16" s="255"/>
      <c r="C16" s="255"/>
      <c r="D16" s="255"/>
      <c r="E16" s="256"/>
      <c r="F16" s="10">
        <v>133</v>
      </c>
      <c r="G16" s="163">
        <f>G17+G18+G22+G23+G24+G28+G29</f>
        <v>40705854.71999999</v>
      </c>
      <c r="H16" s="164">
        <f>H17+H18+H22+H23+H24+H28+H29</f>
        <v>70294446.25999999</v>
      </c>
      <c r="I16" s="165">
        <f t="shared" si="0"/>
        <v>111000300.97999999</v>
      </c>
      <c r="J16" s="163">
        <f>J17+J18+J22+J23+J24+J28+J29</f>
        <v>36644245.38999999</v>
      </c>
      <c r="K16" s="164">
        <f>K17+K18+K22+K23+K24+K28+K29</f>
        <v>56791700.36000002</v>
      </c>
      <c r="L16" s="165">
        <f t="shared" si="1"/>
        <v>93435945.75000001</v>
      </c>
    </row>
    <row r="17" spans="1:12" ht="19.5" customHeight="1">
      <c r="A17" s="254" t="s">
        <v>220</v>
      </c>
      <c r="B17" s="255"/>
      <c r="C17" s="255"/>
      <c r="D17" s="255"/>
      <c r="E17" s="256"/>
      <c r="F17" s="10">
        <v>134</v>
      </c>
      <c r="G17" s="5">
        <v>0</v>
      </c>
      <c r="H17" s="6">
        <v>31416</v>
      </c>
      <c r="I17" s="130">
        <f t="shared" si="0"/>
        <v>31416</v>
      </c>
      <c r="J17" s="5">
        <v>0</v>
      </c>
      <c r="K17" s="6">
        <v>5042278.670000002</v>
      </c>
      <c r="L17" s="130">
        <f t="shared" si="1"/>
        <v>5042278.670000002</v>
      </c>
    </row>
    <row r="18" spans="1:12" ht="26.25" customHeight="1">
      <c r="A18" s="254" t="s">
        <v>205</v>
      </c>
      <c r="B18" s="255"/>
      <c r="C18" s="255"/>
      <c r="D18" s="255"/>
      <c r="E18" s="256"/>
      <c r="F18" s="10">
        <v>135</v>
      </c>
      <c r="G18" s="131">
        <f>SUM(G19:G21)</f>
        <v>0</v>
      </c>
      <c r="H18" s="132">
        <f>SUM(H19:H21)</f>
        <v>1838965.7299999995</v>
      </c>
      <c r="I18" s="130">
        <f t="shared" si="0"/>
        <v>1838965.7299999995</v>
      </c>
      <c r="J18" s="131">
        <f>SUM(J19:J21)</f>
        <v>0</v>
      </c>
      <c r="K18" s="132">
        <f>SUM(K19:K21)</f>
        <v>5718301.770000001</v>
      </c>
      <c r="L18" s="130">
        <f t="shared" si="1"/>
        <v>5718301.770000001</v>
      </c>
    </row>
    <row r="19" spans="1:12" ht="12.75">
      <c r="A19" s="254" t="s">
        <v>244</v>
      </c>
      <c r="B19" s="255"/>
      <c r="C19" s="255"/>
      <c r="D19" s="255"/>
      <c r="E19" s="256"/>
      <c r="F19" s="10">
        <v>136</v>
      </c>
      <c r="G19" s="5">
        <v>0</v>
      </c>
      <c r="H19" s="6">
        <v>1838965.7299999995</v>
      </c>
      <c r="I19" s="130">
        <f t="shared" si="0"/>
        <v>1838965.7299999995</v>
      </c>
      <c r="J19" s="5">
        <v>0</v>
      </c>
      <c r="K19" s="6">
        <v>5718301.770000001</v>
      </c>
      <c r="L19" s="130">
        <f t="shared" si="1"/>
        <v>5718301.770000001</v>
      </c>
    </row>
    <row r="20" spans="1:12" ht="24" customHeight="1">
      <c r="A20" s="254" t="s">
        <v>54</v>
      </c>
      <c r="B20" s="255"/>
      <c r="C20" s="255"/>
      <c r="D20" s="255"/>
      <c r="E20" s="256"/>
      <c r="F20" s="10">
        <v>137</v>
      </c>
      <c r="G20" s="5">
        <v>0</v>
      </c>
      <c r="H20" s="6">
        <v>20000</v>
      </c>
      <c r="I20" s="130">
        <f t="shared" si="0"/>
        <v>20000</v>
      </c>
      <c r="J20" s="5">
        <v>0</v>
      </c>
      <c r="K20" s="6">
        <v>0</v>
      </c>
      <c r="L20" s="130">
        <f t="shared" si="1"/>
        <v>0</v>
      </c>
    </row>
    <row r="21" spans="1:12" ht="12.75">
      <c r="A21" s="254" t="s">
        <v>245</v>
      </c>
      <c r="B21" s="255"/>
      <c r="C21" s="255"/>
      <c r="D21" s="255"/>
      <c r="E21" s="256"/>
      <c r="F21" s="10">
        <v>138</v>
      </c>
      <c r="G21" s="5">
        <v>0</v>
      </c>
      <c r="H21" s="6">
        <v>-20000</v>
      </c>
      <c r="I21" s="130">
        <f t="shared" si="0"/>
        <v>-20000</v>
      </c>
      <c r="J21" s="5">
        <v>0</v>
      </c>
      <c r="K21" s="6">
        <v>0</v>
      </c>
      <c r="L21" s="130">
        <f t="shared" si="1"/>
        <v>0</v>
      </c>
    </row>
    <row r="22" spans="1:12" ht="12.75">
      <c r="A22" s="254" t="s">
        <v>246</v>
      </c>
      <c r="B22" s="255"/>
      <c r="C22" s="255"/>
      <c r="D22" s="255"/>
      <c r="E22" s="256"/>
      <c r="F22" s="10">
        <v>139</v>
      </c>
      <c r="G22" s="5">
        <v>25631204.64999999</v>
      </c>
      <c r="H22" s="6">
        <v>39685917.20999999</v>
      </c>
      <c r="I22" s="130">
        <f t="shared" si="0"/>
        <v>65317121.859999985</v>
      </c>
      <c r="J22" s="5">
        <v>25331567.36999999</v>
      </c>
      <c r="K22" s="6">
        <v>28730779.78000001</v>
      </c>
      <c r="L22" s="130">
        <f t="shared" si="1"/>
        <v>54062347.15</v>
      </c>
    </row>
    <row r="23" spans="1:12" ht="20.25" customHeight="1">
      <c r="A23" s="254" t="s">
        <v>274</v>
      </c>
      <c r="B23" s="255"/>
      <c r="C23" s="255"/>
      <c r="D23" s="255"/>
      <c r="E23" s="256"/>
      <c r="F23" s="10">
        <v>140</v>
      </c>
      <c r="G23" s="5">
        <v>-317870.5</v>
      </c>
      <c r="H23" s="6">
        <v>-54236.93000000017</v>
      </c>
      <c r="I23" s="130">
        <f t="shared" si="0"/>
        <v>-372107.43000000017</v>
      </c>
      <c r="J23" s="5">
        <v>8076845.780000001</v>
      </c>
      <c r="K23" s="6">
        <v>7964299.48</v>
      </c>
      <c r="L23" s="130">
        <f t="shared" si="1"/>
        <v>16041145.260000002</v>
      </c>
    </row>
    <row r="24" spans="1:12" ht="19.5" customHeight="1">
      <c r="A24" s="254" t="s">
        <v>101</v>
      </c>
      <c r="B24" s="255"/>
      <c r="C24" s="255"/>
      <c r="D24" s="255"/>
      <c r="E24" s="256"/>
      <c r="F24" s="10">
        <v>141</v>
      </c>
      <c r="G24" s="131">
        <f>SUM(G25:G27)</f>
        <v>1142420.6600000001</v>
      </c>
      <c r="H24" s="132">
        <f>SUM(H25:H27)</f>
        <v>2387986.5</v>
      </c>
      <c r="I24" s="130">
        <f t="shared" si="0"/>
        <v>3530407.16</v>
      </c>
      <c r="J24" s="131">
        <f>SUM(J25:J27)</f>
        <v>3234250.29</v>
      </c>
      <c r="K24" s="132">
        <f>SUM(K25:K27)</f>
        <v>2043255.8800000001</v>
      </c>
      <c r="L24" s="130">
        <f t="shared" si="1"/>
        <v>5277506.17</v>
      </c>
    </row>
    <row r="25" spans="1:12" ht="12.75">
      <c r="A25" s="254" t="s">
        <v>247</v>
      </c>
      <c r="B25" s="255"/>
      <c r="C25" s="255"/>
      <c r="D25" s="255"/>
      <c r="E25" s="256"/>
      <c r="F25" s="10">
        <v>142</v>
      </c>
      <c r="G25" s="5">
        <v>1142420.6600000001</v>
      </c>
      <c r="H25" s="6">
        <v>1258750.1800000002</v>
      </c>
      <c r="I25" s="130">
        <f t="shared" si="0"/>
        <v>2401170.8400000003</v>
      </c>
      <c r="J25" s="5">
        <v>3051142.97</v>
      </c>
      <c r="K25" s="6">
        <v>1849483.6900000002</v>
      </c>
      <c r="L25" s="130">
        <f t="shared" si="1"/>
        <v>4900626.66</v>
      </c>
    </row>
    <row r="26" spans="1:12" ht="12.75">
      <c r="A26" s="254" t="s">
        <v>248</v>
      </c>
      <c r="B26" s="255"/>
      <c r="C26" s="255"/>
      <c r="D26" s="255"/>
      <c r="E26" s="256"/>
      <c r="F26" s="10">
        <v>143</v>
      </c>
      <c r="G26" s="5">
        <v>0</v>
      </c>
      <c r="H26" s="6">
        <v>1129236.32</v>
      </c>
      <c r="I26" s="130">
        <f t="shared" si="0"/>
        <v>1129236.32</v>
      </c>
      <c r="J26" s="5">
        <v>183107.32000000007</v>
      </c>
      <c r="K26" s="6">
        <v>193772.18999999994</v>
      </c>
      <c r="L26" s="130">
        <f t="shared" si="1"/>
        <v>376879.51</v>
      </c>
    </row>
    <row r="27" spans="1:12" ht="12.75">
      <c r="A27" s="254" t="s">
        <v>7</v>
      </c>
      <c r="B27" s="255"/>
      <c r="C27" s="255"/>
      <c r="D27" s="255"/>
      <c r="E27" s="256"/>
      <c r="F27" s="10">
        <v>144</v>
      </c>
      <c r="G27" s="5">
        <v>0</v>
      </c>
      <c r="H27" s="6">
        <v>0</v>
      </c>
      <c r="I27" s="130">
        <f t="shared" si="0"/>
        <v>0</v>
      </c>
      <c r="J27" s="5">
        <v>0</v>
      </c>
      <c r="K27" s="6">
        <v>0</v>
      </c>
      <c r="L27" s="130">
        <f t="shared" si="1"/>
        <v>0</v>
      </c>
    </row>
    <row r="28" spans="1:12" ht="12.75">
      <c r="A28" s="254" t="s">
        <v>8</v>
      </c>
      <c r="B28" s="255"/>
      <c r="C28" s="255"/>
      <c r="D28" s="255"/>
      <c r="E28" s="256"/>
      <c r="F28" s="10">
        <v>145</v>
      </c>
      <c r="G28" s="5">
        <v>14237241.51</v>
      </c>
      <c r="H28" s="6">
        <v>7973759.36</v>
      </c>
      <c r="I28" s="130">
        <f t="shared" si="0"/>
        <v>22211000.87</v>
      </c>
      <c r="J28" s="5">
        <v>0</v>
      </c>
      <c r="K28" s="6">
        <v>-55872.23</v>
      </c>
      <c r="L28" s="130">
        <f t="shared" si="1"/>
        <v>-55872.23</v>
      </c>
    </row>
    <row r="29" spans="1:12" ht="12.75">
      <c r="A29" s="254" t="s">
        <v>9</v>
      </c>
      <c r="B29" s="255"/>
      <c r="C29" s="255"/>
      <c r="D29" s="255"/>
      <c r="E29" s="256"/>
      <c r="F29" s="10">
        <v>146</v>
      </c>
      <c r="G29" s="5">
        <v>12858.400000000001</v>
      </c>
      <c r="H29" s="6">
        <v>18430638.39</v>
      </c>
      <c r="I29" s="130">
        <f t="shared" si="0"/>
        <v>18443496.79</v>
      </c>
      <c r="J29" s="5">
        <v>1581.949999999997</v>
      </c>
      <c r="K29" s="6">
        <v>7348657.01</v>
      </c>
      <c r="L29" s="130">
        <f t="shared" si="1"/>
        <v>7350238.96</v>
      </c>
    </row>
    <row r="30" spans="1:12" ht="12.75">
      <c r="A30" s="257" t="s">
        <v>10</v>
      </c>
      <c r="B30" s="255"/>
      <c r="C30" s="255"/>
      <c r="D30" s="255"/>
      <c r="E30" s="256"/>
      <c r="F30" s="10">
        <v>147</v>
      </c>
      <c r="G30" s="169">
        <v>13272.949999999997</v>
      </c>
      <c r="H30" s="170">
        <v>4699441.91</v>
      </c>
      <c r="I30" s="165">
        <f t="shared" si="0"/>
        <v>4712714.86</v>
      </c>
      <c r="J30" s="169">
        <v>5952.259999999998</v>
      </c>
      <c r="K30" s="170">
        <v>4694104.109999999</v>
      </c>
      <c r="L30" s="165">
        <f t="shared" si="1"/>
        <v>4700056.369999999</v>
      </c>
    </row>
    <row r="31" spans="1:12" ht="21.75" customHeight="1">
      <c r="A31" s="257" t="s">
        <v>11</v>
      </c>
      <c r="B31" s="255"/>
      <c r="C31" s="255"/>
      <c r="D31" s="255"/>
      <c r="E31" s="256"/>
      <c r="F31" s="10">
        <v>148</v>
      </c>
      <c r="G31" s="169">
        <v>-19688.95000000001</v>
      </c>
      <c r="H31" s="170">
        <v>1646824.94</v>
      </c>
      <c r="I31" s="165">
        <f t="shared" si="0"/>
        <v>1627135.99</v>
      </c>
      <c r="J31" s="169">
        <v>23594.240000000005</v>
      </c>
      <c r="K31" s="170">
        <v>4563745.82</v>
      </c>
      <c r="L31" s="165">
        <f t="shared" si="1"/>
        <v>4587340.0600000005</v>
      </c>
    </row>
    <row r="32" spans="1:12" ht="12.75">
      <c r="A32" s="257" t="s">
        <v>12</v>
      </c>
      <c r="B32" s="255"/>
      <c r="C32" s="255"/>
      <c r="D32" s="255"/>
      <c r="E32" s="256"/>
      <c r="F32" s="10">
        <v>149</v>
      </c>
      <c r="G32" s="169">
        <v>59342.84</v>
      </c>
      <c r="H32" s="170">
        <v>4877547.119999999</v>
      </c>
      <c r="I32" s="165">
        <f t="shared" si="0"/>
        <v>4936889.959999999</v>
      </c>
      <c r="J32" s="169">
        <v>266093.33999999997</v>
      </c>
      <c r="K32" s="170">
        <v>2731782.460000001</v>
      </c>
      <c r="L32" s="165">
        <f t="shared" si="1"/>
        <v>2997875.8000000007</v>
      </c>
    </row>
    <row r="33" spans="1:12" ht="12.75">
      <c r="A33" s="257" t="s">
        <v>102</v>
      </c>
      <c r="B33" s="255"/>
      <c r="C33" s="255"/>
      <c r="D33" s="255"/>
      <c r="E33" s="256"/>
      <c r="F33" s="10">
        <v>150</v>
      </c>
      <c r="G33" s="163">
        <f>G34+G38</f>
        <v>-75853986.43</v>
      </c>
      <c r="H33" s="164">
        <f>H34+H38</f>
        <v>-344508736.5399999</v>
      </c>
      <c r="I33" s="165">
        <f t="shared" si="0"/>
        <v>-420362722.9699999</v>
      </c>
      <c r="J33" s="163">
        <f>J34+J38</f>
        <v>-52753651.049999975</v>
      </c>
      <c r="K33" s="164">
        <f>K34+K38</f>
        <v>-298604169.59999996</v>
      </c>
      <c r="L33" s="165">
        <f t="shared" si="1"/>
        <v>-351357820.6499999</v>
      </c>
    </row>
    <row r="34" spans="1:12" ht="12.75">
      <c r="A34" s="254" t="s">
        <v>103</v>
      </c>
      <c r="B34" s="255"/>
      <c r="C34" s="255"/>
      <c r="D34" s="255"/>
      <c r="E34" s="256"/>
      <c r="F34" s="10">
        <v>151</v>
      </c>
      <c r="G34" s="131">
        <f>SUM(G35:G37)</f>
        <v>-47278232.25</v>
      </c>
      <c r="H34" s="132">
        <f>SUM(H35:H37)</f>
        <v>-277646227.6599999</v>
      </c>
      <c r="I34" s="130">
        <f t="shared" si="0"/>
        <v>-324924459.9099999</v>
      </c>
      <c r="J34" s="131">
        <f>SUM(J35:J37)</f>
        <v>-52111778.67999998</v>
      </c>
      <c r="K34" s="132">
        <f>SUM(K35:K37)</f>
        <v>-271778131.33</v>
      </c>
      <c r="L34" s="130">
        <f t="shared" si="1"/>
        <v>-323889910.01</v>
      </c>
    </row>
    <row r="35" spans="1:12" ht="12.75">
      <c r="A35" s="254" t="s">
        <v>13</v>
      </c>
      <c r="B35" s="255"/>
      <c r="C35" s="255"/>
      <c r="D35" s="255"/>
      <c r="E35" s="256"/>
      <c r="F35" s="10">
        <v>152</v>
      </c>
      <c r="G35" s="5">
        <v>-47278232.25</v>
      </c>
      <c r="H35" s="6">
        <v>-315293701.0799999</v>
      </c>
      <c r="I35" s="130">
        <f t="shared" si="0"/>
        <v>-362571933.3299999</v>
      </c>
      <c r="J35" s="5">
        <v>-52111778.67999998</v>
      </c>
      <c r="K35" s="6">
        <v>-302583958.64</v>
      </c>
      <c r="L35" s="130">
        <f t="shared" si="1"/>
        <v>-354695737.31999993</v>
      </c>
    </row>
    <row r="36" spans="1:12" ht="12.75">
      <c r="A36" s="254" t="s">
        <v>14</v>
      </c>
      <c r="B36" s="255"/>
      <c r="C36" s="255"/>
      <c r="D36" s="255"/>
      <c r="E36" s="256"/>
      <c r="F36" s="10">
        <v>153</v>
      </c>
      <c r="G36" s="5">
        <v>0</v>
      </c>
      <c r="H36" s="6">
        <v>-6755.630000000005</v>
      </c>
      <c r="I36" s="130">
        <f t="shared" si="0"/>
        <v>-6755.630000000005</v>
      </c>
      <c r="J36" s="5">
        <v>0</v>
      </c>
      <c r="K36" s="6">
        <v>0</v>
      </c>
      <c r="L36" s="130">
        <f t="shared" si="1"/>
        <v>0</v>
      </c>
    </row>
    <row r="37" spans="1:12" ht="12.75">
      <c r="A37" s="254" t="s">
        <v>15</v>
      </c>
      <c r="B37" s="255"/>
      <c r="C37" s="255"/>
      <c r="D37" s="255"/>
      <c r="E37" s="256"/>
      <c r="F37" s="10">
        <v>154</v>
      </c>
      <c r="G37" s="5">
        <v>0</v>
      </c>
      <c r="H37" s="6">
        <v>37654229.05</v>
      </c>
      <c r="I37" s="130">
        <f t="shared" si="0"/>
        <v>37654229.05</v>
      </c>
      <c r="J37" s="5">
        <v>0</v>
      </c>
      <c r="K37" s="6">
        <v>30805827.309999987</v>
      </c>
      <c r="L37" s="130">
        <f t="shared" si="1"/>
        <v>30805827.309999987</v>
      </c>
    </row>
    <row r="38" spans="1:12" ht="12.75">
      <c r="A38" s="254" t="s">
        <v>104</v>
      </c>
      <c r="B38" s="255"/>
      <c r="C38" s="255"/>
      <c r="D38" s="255"/>
      <c r="E38" s="256"/>
      <c r="F38" s="10">
        <v>155</v>
      </c>
      <c r="G38" s="131">
        <f>SUM(G39:G41)</f>
        <v>-28575754.18</v>
      </c>
      <c r="H38" s="132">
        <f>SUM(H39:H41)</f>
        <v>-66862508.879999995</v>
      </c>
      <c r="I38" s="130">
        <f t="shared" si="0"/>
        <v>-95438263.06</v>
      </c>
      <c r="J38" s="131">
        <f>SUM(J39:J41)</f>
        <v>-641872.3700000001</v>
      </c>
      <c r="K38" s="132">
        <f>SUM(K39:K41)</f>
        <v>-26826038.269999996</v>
      </c>
      <c r="L38" s="130">
        <f t="shared" si="1"/>
        <v>-27467910.639999997</v>
      </c>
    </row>
    <row r="39" spans="1:12" ht="12.75">
      <c r="A39" s="254" t="s">
        <v>16</v>
      </c>
      <c r="B39" s="255"/>
      <c r="C39" s="255"/>
      <c r="D39" s="255"/>
      <c r="E39" s="256"/>
      <c r="F39" s="10">
        <v>156</v>
      </c>
      <c r="G39" s="5">
        <v>-28575754.18</v>
      </c>
      <c r="H39" s="6">
        <v>-140212117.95</v>
      </c>
      <c r="I39" s="130">
        <f t="shared" si="0"/>
        <v>-168787872.13</v>
      </c>
      <c r="J39" s="5">
        <v>-641872.3700000001</v>
      </c>
      <c r="K39" s="6">
        <v>-35359125.41</v>
      </c>
      <c r="L39" s="130">
        <f t="shared" si="1"/>
        <v>-36000997.779999994</v>
      </c>
    </row>
    <row r="40" spans="1:12" ht="12.75">
      <c r="A40" s="254" t="s">
        <v>17</v>
      </c>
      <c r="B40" s="255"/>
      <c r="C40" s="255"/>
      <c r="D40" s="255"/>
      <c r="E40" s="256"/>
      <c r="F40" s="10">
        <v>157</v>
      </c>
      <c r="G40" s="5">
        <v>0</v>
      </c>
      <c r="H40" s="6">
        <v>0</v>
      </c>
      <c r="I40" s="130">
        <f t="shared" si="0"/>
        <v>0</v>
      </c>
      <c r="J40" s="5">
        <v>0</v>
      </c>
      <c r="K40" s="6">
        <v>0</v>
      </c>
      <c r="L40" s="130">
        <f t="shared" si="1"/>
        <v>0</v>
      </c>
    </row>
    <row r="41" spans="1:12" ht="12.75">
      <c r="A41" s="254" t="s">
        <v>18</v>
      </c>
      <c r="B41" s="255"/>
      <c r="C41" s="255"/>
      <c r="D41" s="255"/>
      <c r="E41" s="256"/>
      <c r="F41" s="10">
        <v>158</v>
      </c>
      <c r="G41" s="5">
        <v>0</v>
      </c>
      <c r="H41" s="6">
        <v>73349609.07</v>
      </c>
      <c r="I41" s="130">
        <f t="shared" si="0"/>
        <v>73349609.07</v>
      </c>
      <c r="J41" s="5">
        <v>0</v>
      </c>
      <c r="K41" s="6">
        <v>8533087.14</v>
      </c>
      <c r="L41" s="130">
        <f t="shared" si="1"/>
        <v>8533087.14</v>
      </c>
    </row>
    <row r="42" spans="1:12" ht="22.5" customHeight="1">
      <c r="A42" s="257" t="s">
        <v>105</v>
      </c>
      <c r="B42" s="255"/>
      <c r="C42" s="255"/>
      <c r="D42" s="255"/>
      <c r="E42" s="256"/>
      <c r="F42" s="10">
        <v>159</v>
      </c>
      <c r="G42" s="163">
        <f>G43+G46</f>
        <v>-17407489.11</v>
      </c>
      <c r="H42" s="164">
        <f>H43+H46</f>
        <v>0</v>
      </c>
      <c r="I42" s="165">
        <f t="shared" si="0"/>
        <v>-17407489.11</v>
      </c>
      <c r="J42" s="163">
        <f>J43+J46</f>
        <v>-10022435.340000005</v>
      </c>
      <c r="K42" s="164">
        <f>K43+K46</f>
        <v>-6000000</v>
      </c>
      <c r="L42" s="165">
        <f t="shared" si="1"/>
        <v>-16022435.340000005</v>
      </c>
    </row>
    <row r="43" spans="1:12" ht="21" customHeight="1">
      <c r="A43" s="254" t="s">
        <v>106</v>
      </c>
      <c r="B43" s="255"/>
      <c r="C43" s="255"/>
      <c r="D43" s="255"/>
      <c r="E43" s="256"/>
      <c r="F43" s="10">
        <v>160</v>
      </c>
      <c r="G43" s="131">
        <f>SUM(G44:G45)</f>
        <v>-17407489.11</v>
      </c>
      <c r="H43" s="132">
        <f>SUM(H44:H45)</f>
        <v>0</v>
      </c>
      <c r="I43" s="130">
        <f t="shared" si="0"/>
        <v>-17407489.11</v>
      </c>
      <c r="J43" s="131">
        <f>SUM(J44:J45)</f>
        <v>-10022435.340000005</v>
      </c>
      <c r="K43" s="132">
        <f>SUM(K44:K45)</f>
        <v>0</v>
      </c>
      <c r="L43" s="130">
        <f t="shared" si="1"/>
        <v>-10022435.340000005</v>
      </c>
    </row>
    <row r="44" spans="1:12" ht="12.75">
      <c r="A44" s="254" t="s">
        <v>19</v>
      </c>
      <c r="B44" s="255"/>
      <c r="C44" s="255"/>
      <c r="D44" s="255"/>
      <c r="E44" s="256"/>
      <c r="F44" s="10">
        <v>161</v>
      </c>
      <c r="G44" s="5">
        <v>-17404881.82</v>
      </c>
      <c r="H44" s="6">
        <v>0</v>
      </c>
      <c r="I44" s="130">
        <f t="shared" si="0"/>
        <v>-17404881.82</v>
      </c>
      <c r="J44" s="5">
        <v>-10010884.620000005</v>
      </c>
      <c r="K44" s="6">
        <v>0</v>
      </c>
      <c r="L44" s="130">
        <f t="shared" si="1"/>
        <v>-10010884.620000005</v>
      </c>
    </row>
    <row r="45" spans="1:12" ht="12.75">
      <c r="A45" s="254" t="s">
        <v>20</v>
      </c>
      <c r="B45" s="255"/>
      <c r="C45" s="255"/>
      <c r="D45" s="255"/>
      <c r="E45" s="256"/>
      <c r="F45" s="10">
        <v>162</v>
      </c>
      <c r="G45" s="5">
        <v>-2607.2899999999936</v>
      </c>
      <c r="H45" s="6">
        <v>0</v>
      </c>
      <c r="I45" s="130">
        <f t="shared" si="0"/>
        <v>-2607.2899999999936</v>
      </c>
      <c r="J45" s="5">
        <v>-11550.720000000001</v>
      </c>
      <c r="K45" s="6">
        <v>0</v>
      </c>
      <c r="L45" s="130">
        <f t="shared" si="1"/>
        <v>-11550.720000000001</v>
      </c>
    </row>
    <row r="46" spans="1:12" ht="21.75" customHeight="1">
      <c r="A46" s="254" t="s">
        <v>107</v>
      </c>
      <c r="B46" s="255"/>
      <c r="C46" s="255"/>
      <c r="D46" s="255"/>
      <c r="E46" s="256"/>
      <c r="F46" s="10">
        <v>163</v>
      </c>
      <c r="G46" s="131">
        <f>SUM(G47:G49)</f>
        <v>0</v>
      </c>
      <c r="H46" s="132">
        <f>SUM(H47:H49)</f>
        <v>0</v>
      </c>
      <c r="I46" s="130">
        <f t="shared" si="0"/>
        <v>0</v>
      </c>
      <c r="J46" s="131">
        <f>SUM(J47:J49)</f>
        <v>0</v>
      </c>
      <c r="K46" s="132">
        <f>SUM(K47:K49)</f>
        <v>-6000000</v>
      </c>
      <c r="L46" s="130">
        <f t="shared" si="1"/>
        <v>-6000000</v>
      </c>
    </row>
    <row r="47" spans="1:12" ht="12.75">
      <c r="A47" s="254" t="s">
        <v>21</v>
      </c>
      <c r="B47" s="255"/>
      <c r="C47" s="255"/>
      <c r="D47" s="255"/>
      <c r="E47" s="256"/>
      <c r="F47" s="10">
        <v>164</v>
      </c>
      <c r="G47" s="5"/>
      <c r="H47" s="6"/>
      <c r="I47" s="130">
        <f t="shared" si="0"/>
        <v>0</v>
      </c>
      <c r="J47" s="5"/>
      <c r="K47" s="6">
        <v>-6000000</v>
      </c>
      <c r="L47" s="130">
        <f t="shared" si="1"/>
        <v>-6000000</v>
      </c>
    </row>
    <row r="48" spans="1:12" ht="12.75">
      <c r="A48" s="254" t="s">
        <v>22</v>
      </c>
      <c r="B48" s="255"/>
      <c r="C48" s="255"/>
      <c r="D48" s="255"/>
      <c r="E48" s="256"/>
      <c r="F48" s="10">
        <v>165</v>
      </c>
      <c r="G48" s="5"/>
      <c r="H48" s="6"/>
      <c r="I48" s="130">
        <f t="shared" si="0"/>
        <v>0</v>
      </c>
      <c r="J48" s="5"/>
      <c r="K48" s="6"/>
      <c r="L48" s="130">
        <f t="shared" si="1"/>
        <v>0</v>
      </c>
    </row>
    <row r="49" spans="1:12" ht="12.75">
      <c r="A49" s="254" t="s">
        <v>23</v>
      </c>
      <c r="B49" s="255"/>
      <c r="C49" s="255"/>
      <c r="D49" s="255"/>
      <c r="E49" s="256"/>
      <c r="F49" s="10">
        <v>166</v>
      </c>
      <c r="G49" s="5"/>
      <c r="H49" s="6"/>
      <c r="I49" s="130">
        <f t="shared" si="0"/>
        <v>0</v>
      </c>
      <c r="J49" s="5"/>
      <c r="K49" s="6"/>
      <c r="L49" s="130">
        <f t="shared" si="1"/>
        <v>0</v>
      </c>
    </row>
    <row r="50" spans="1:12" ht="21" customHeight="1">
      <c r="A50" s="257" t="s">
        <v>210</v>
      </c>
      <c r="B50" s="255"/>
      <c r="C50" s="255"/>
      <c r="D50" s="255"/>
      <c r="E50" s="256"/>
      <c r="F50" s="10">
        <v>167</v>
      </c>
      <c r="G50" s="163">
        <f>SUM(G51:G53)</f>
        <v>875102.8500000001</v>
      </c>
      <c r="H50" s="164">
        <f>SUM(H51:H53)</f>
        <v>0</v>
      </c>
      <c r="I50" s="165">
        <f t="shared" si="0"/>
        <v>875102.8500000001</v>
      </c>
      <c r="J50" s="163">
        <f>SUM(J51:J53)</f>
        <v>1043134.7400000002</v>
      </c>
      <c r="K50" s="164">
        <f>SUM(K51:K53)</f>
        <v>0</v>
      </c>
      <c r="L50" s="165">
        <f t="shared" si="1"/>
        <v>1043134.7400000002</v>
      </c>
    </row>
    <row r="51" spans="1:12" ht="12.75">
      <c r="A51" s="254" t="s">
        <v>24</v>
      </c>
      <c r="B51" s="255"/>
      <c r="C51" s="255"/>
      <c r="D51" s="255"/>
      <c r="E51" s="256"/>
      <c r="F51" s="10">
        <v>168</v>
      </c>
      <c r="G51" s="5">
        <v>875102.8500000001</v>
      </c>
      <c r="H51" s="6"/>
      <c r="I51" s="130">
        <f t="shared" si="0"/>
        <v>875102.8500000001</v>
      </c>
      <c r="J51" s="5">
        <v>1043134.7400000002</v>
      </c>
      <c r="K51" s="6"/>
      <c r="L51" s="130">
        <f t="shared" si="1"/>
        <v>1043134.7400000002</v>
      </c>
    </row>
    <row r="52" spans="1:12" ht="12.75">
      <c r="A52" s="254" t="s">
        <v>25</v>
      </c>
      <c r="B52" s="255"/>
      <c r="C52" s="255"/>
      <c r="D52" s="255"/>
      <c r="E52" s="256"/>
      <c r="F52" s="10">
        <v>169</v>
      </c>
      <c r="G52" s="5"/>
      <c r="H52" s="6"/>
      <c r="I52" s="130">
        <f t="shared" si="0"/>
        <v>0</v>
      </c>
      <c r="J52" s="5"/>
      <c r="K52" s="6"/>
      <c r="L52" s="130">
        <f t="shared" si="1"/>
        <v>0</v>
      </c>
    </row>
    <row r="53" spans="1:12" ht="12.75">
      <c r="A53" s="254" t="s">
        <v>26</v>
      </c>
      <c r="B53" s="255"/>
      <c r="C53" s="255"/>
      <c r="D53" s="255"/>
      <c r="E53" s="256"/>
      <c r="F53" s="10">
        <v>170</v>
      </c>
      <c r="G53" s="5"/>
      <c r="H53" s="6"/>
      <c r="I53" s="130">
        <f t="shared" si="0"/>
        <v>0</v>
      </c>
      <c r="J53" s="5"/>
      <c r="K53" s="6"/>
      <c r="L53" s="130">
        <f t="shared" si="1"/>
        <v>0</v>
      </c>
    </row>
    <row r="54" spans="1:12" ht="21" customHeight="1">
      <c r="A54" s="257" t="s">
        <v>108</v>
      </c>
      <c r="B54" s="255"/>
      <c r="C54" s="255"/>
      <c r="D54" s="255"/>
      <c r="E54" s="256"/>
      <c r="F54" s="10">
        <v>171</v>
      </c>
      <c r="G54" s="163">
        <f>SUM(G55:G56)</f>
        <v>0</v>
      </c>
      <c r="H54" s="164">
        <f>SUM(H55:H56)</f>
        <v>0</v>
      </c>
      <c r="I54" s="165">
        <f t="shared" si="0"/>
        <v>0</v>
      </c>
      <c r="J54" s="163">
        <f>SUM(J55:J56)</f>
        <v>0</v>
      </c>
      <c r="K54" s="164">
        <f>SUM(K55:K56)</f>
        <v>0</v>
      </c>
      <c r="L54" s="165">
        <f t="shared" si="1"/>
        <v>0</v>
      </c>
    </row>
    <row r="55" spans="1:12" ht="12.75">
      <c r="A55" s="254" t="s">
        <v>27</v>
      </c>
      <c r="B55" s="255"/>
      <c r="C55" s="255"/>
      <c r="D55" s="255"/>
      <c r="E55" s="256"/>
      <c r="F55" s="10">
        <v>172</v>
      </c>
      <c r="G55" s="5"/>
      <c r="H55" s="6"/>
      <c r="I55" s="130">
        <f t="shared" si="0"/>
        <v>0</v>
      </c>
      <c r="J55" s="5"/>
      <c r="K55" s="6"/>
      <c r="L55" s="130">
        <f t="shared" si="1"/>
        <v>0</v>
      </c>
    </row>
    <row r="56" spans="1:12" ht="12.75">
      <c r="A56" s="254" t="s">
        <v>28</v>
      </c>
      <c r="B56" s="255"/>
      <c r="C56" s="255"/>
      <c r="D56" s="255"/>
      <c r="E56" s="256"/>
      <c r="F56" s="10">
        <v>173</v>
      </c>
      <c r="G56" s="5"/>
      <c r="H56" s="6"/>
      <c r="I56" s="130">
        <f t="shared" si="0"/>
        <v>0</v>
      </c>
      <c r="J56" s="5"/>
      <c r="K56" s="6"/>
      <c r="L56" s="130">
        <f t="shared" si="1"/>
        <v>0</v>
      </c>
    </row>
    <row r="57" spans="1:12" ht="21" customHeight="1">
      <c r="A57" s="257" t="s">
        <v>109</v>
      </c>
      <c r="B57" s="255"/>
      <c r="C57" s="255"/>
      <c r="D57" s="255"/>
      <c r="E57" s="256"/>
      <c r="F57" s="10">
        <v>174</v>
      </c>
      <c r="G57" s="163">
        <f>G58+G62</f>
        <v>-22835438.3</v>
      </c>
      <c r="H57" s="164">
        <f>H58+H62</f>
        <v>-191541861.55</v>
      </c>
      <c r="I57" s="165">
        <f t="shared" si="0"/>
        <v>-214377299.85000002</v>
      </c>
      <c r="J57" s="163">
        <f>J58+J62</f>
        <v>-33809599.31</v>
      </c>
      <c r="K57" s="164">
        <f>K58+K62</f>
        <v>-204148744.82999998</v>
      </c>
      <c r="L57" s="165">
        <f t="shared" si="1"/>
        <v>-237958344.14</v>
      </c>
    </row>
    <row r="58" spans="1:12" ht="12.75">
      <c r="A58" s="254" t="s">
        <v>110</v>
      </c>
      <c r="B58" s="255"/>
      <c r="C58" s="255"/>
      <c r="D58" s="255"/>
      <c r="E58" s="256"/>
      <c r="F58" s="10">
        <v>175</v>
      </c>
      <c r="G58" s="131">
        <f>SUM(G59:G61)</f>
        <v>-6169078.31</v>
      </c>
      <c r="H58" s="132">
        <f>SUM(H59:H61)</f>
        <v>-56337222.870000005</v>
      </c>
      <c r="I58" s="130">
        <f t="shared" si="0"/>
        <v>-62506301.18000001</v>
      </c>
      <c r="J58" s="131">
        <f>SUM(J59:J61)</f>
        <v>-5102720.32</v>
      </c>
      <c r="K58" s="132">
        <f>SUM(K59:K61)</f>
        <v>-55708724.95</v>
      </c>
      <c r="L58" s="130">
        <f t="shared" si="1"/>
        <v>-60811445.27</v>
      </c>
    </row>
    <row r="59" spans="1:12" ht="12.75">
      <c r="A59" s="254" t="s">
        <v>29</v>
      </c>
      <c r="B59" s="255"/>
      <c r="C59" s="255"/>
      <c r="D59" s="255"/>
      <c r="E59" s="256"/>
      <c r="F59" s="10">
        <v>176</v>
      </c>
      <c r="G59" s="5">
        <v>-4315560.76</v>
      </c>
      <c r="H59" s="6">
        <v>-41246243.29000001</v>
      </c>
      <c r="I59" s="130">
        <f t="shared" si="0"/>
        <v>-45561804.050000004</v>
      </c>
      <c r="J59" s="5">
        <v>-3641654.38</v>
      </c>
      <c r="K59" s="6">
        <v>-43938600.879999995</v>
      </c>
      <c r="L59" s="130">
        <f t="shared" si="1"/>
        <v>-47580255.26</v>
      </c>
    </row>
    <row r="60" spans="1:12" ht="12.75">
      <c r="A60" s="254" t="s">
        <v>30</v>
      </c>
      <c r="B60" s="255"/>
      <c r="C60" s="255"/>
      <c r="D60" s="255"/>
      <c r="E60" s="256"/>
      <c r="F60" s="10">
        <v>177</v>
      </c>
      <c r="G60" s="5">
        <v>-1853517.5499999998</v>
      </c>
      <c r="H60" s="6">
        <v>-15090979.579999998</v>
      </c>
      <c r="I60" s="130">
        <f t="shared" si="0"/>
        <v>-16944497.13</v>
      </c>
      <c r="J60" s="5">
        <v>-1461065.94</v>
      </c>
      <c r="K60" s="6">
        <v>-11770124.070000004</v>
      </c>
      <c r="L60" s="130">
        <f t="shared" si="1"/>
        <v>-13231190.010000004</v>
      </c>
    </row>
    <row r="61" spans="1:12" ht="12.75">
      <c r="A61" s="254" t="s">
        <v>31</v>
      </c>
      <c r="B61" s="255"/>
      <c r="C61" s="255"/>
      <c r="D61" s="255"/>
      <c r="E61" s="256"/>
      <c r="F61" s="10">
        <v>178</v>
      </c>
      <c r="G61" s="5">
        <v>0</v>
      </c>
      <c r="H61" s="6">
        <v>0</v>
      </c>
      <c r="I61" s="130">
        <f t="shared" si="0"/>
        <v>0</v>
      </c>
      <c r="J61" s="5">
        <v>0</v>
      </c>
      <c r="K61" s="6">
        <v>0</v>
      </c>
      <c r="L61" s="130">
        <f t="shared" si="1"/>
        <v>0</v>
      </c>
    </row>
    <row r="62" spans="1:12" ht="24" customHeight="1">
      <c r="A62" s="254" t="s">
        <v>111</v>
      </c>
      <c r="B62" s="255"/>
      <c r="C62" s="255"/>
      <c r="D62" s="255"/>
      <c r="E62" s="256"/>
      <c r="F62" s="10">
        <v>179</v>
      </c>
      <c r="G62" s="131">
        <f>SUM(G63:G65)</f>
        <v>-16666359.99</v>
      </c>
      <c r="H62" s="132">
        <f>SUM(H63:H65)</f>
        <v>-135204638.68</v>
      </c>
      <c r="I62" s="130">
        <f t="shared" si="0"/>
        <v>-151870998.67000002</v>
      </c>
      <c r="J62" s="131">
        <f>SUM(J63:J65)</f>
        <v>-28706878.99</v>
      </c>
      <c r="K62" s="132">
        <f>SUM(K63:K65)</f>
        <v>-148440019.88</v>
      </c>
      <c r="L62" s="130">
        <f t="shared" si="1"/>
        <v>-177146898.87</v>
      </c>
    </row>
    <row r="63" spans="1:12" ht="12.75">
      <c r="A63" s="254" t="s">
        <v>32</v>
      </c>
      <c r="B63" s="255"/>
      <c r="C63" s="255"/>
      <c r="D63" s="255"/>
      <c r="E63" s="256"/>
      <c r="F63" s="10">
        <v>180</v>
      </c>
      <c r="G63" s="5">
        <v>-406322.9199999999</v>
      </c>
      <c r="H63" s="6">
        <v>-11247710.989999998</v>
      </c>
      <c r="I63" s="130">
        <f t="shared" si="0"/>
        <v>-11654033.909999998</v>
      </c>
      <c r="J63" s="5">
        <v>-384423.19999999995</v>
      </c>
      <c r="K63" s="6">
        <v>-11302764.459999997</v>
      </c>
      <c r="L63" s="130">
        <f t="shared" si="1"/>
        <v>-11687187.659999996</v>
      </c>
    </row>
    <row r="64" spans="1:12" ht="12.75">
      <c r="A64" s="254" t="s">
        <v>47</v>
      </c>
      <c r="B64" s="255"/>
      <c r="C64" s="255"/>
      <c r="D64" s="255"/>
      <c r="E64" s="256"/>
      <c r="F64" s="10">
        <v>181</v>
      </c>
      <c r="G64" s="5">
        <v>-10474915.780000001</v>
      </c>
      <c r="H64" s="6">
        <v>-82591942.76999998</v>
      </c>
      <c r="I64" s="130">
        <f t="shared" si="0"/>
        <v>-93066858.54999998</v>
      </c>
      <c r="J64" s="5">
        <v>-10344351.86</v>
      </c>
      <c r="K64" s="6">
        <v>-79586292.28999999</v>
      </c>
      <c r="L64" s="130">
        <f t="shared" si="1"/>
        <v>-89930644.14999999</v>
      </c>
    </row>
    <row r="65" spans="1:12" ht="12.75">
      <c r="A65" s="254" t="s">
        <v>48</v>
      </c>
      <c r="B65" s="255"/>
      <c r="C65" s="255"/>
      <c r="D65" s="255"/>
      <c r="E65" s="256"/>
      <c r="F65" s="10">
        <v>182</v>
      </c>
      <c r="G65" s="5">
        <v>-5785121.289999999</v>
      </c>
      <c r="H65" s="6">
        <v>-41364984.92000002</v>
      </c>
      <c r="I65" s="130">
        <f t="shared" si="0"/>
        <v>-47150106.210000016</v>
      </c>
      <c r="J65" s="5">
        <v>-17978103.93</v>
      </c>
      <c r="K65" s="5">
        <v>-57550963.13</v>
      </c>
      <c r="L65" s="130">
        <f t="shared" si="1"/>
        <v>-75529067.06</v>
      </c>
    </row>
    <row r="66" spans="1:12" ht="12.75">
      <c r="A66" s="257" t="s">
        <v>112</v>
      </c>
      <c r="B66" s="255"/>
      <c r="C66" s="255"/>
      <c r="D66" s="255"/>
      <c r="E66" s="256"/>
      <c r="F66" s="10">
        <v>183</v>
      </c>
      <c r="G66" s="163">
        <f>SUM(G67:G73)</f>
        <v>-5274197.239999999</v>
      </c>
      <c r="H66" s="164">
        <f>SUM(H67:H73)</f>
        <v>-14726846.240000002</v>
      </c>
      <c r="I66" s="165">
        <f t="shared" si="0"/>
        <v>-20001043.48</v>
      </c>
      <c r="J66" s="163">
        <f>SUM(J67:J73)</f>
        <v>-15964346.670000002</v>
      </c>
      <c r="K66" s="164">
        <f>SUM(K67:K73)</f>
        <v>-43482038.400000006</v>
      </c>
      <c r="L66" s="165">
        <f t="shared" si="1"/>
        <v>-59446385.07000001</v>
      </c>
    </row>
    <row r="67" spans="1:12" ht="21" customHeight="1">
      <c r="A67" s="254" t="s">
        <v>221</v>
      </c>
      <c r="B67" s="255"/>
      <c r="C67" s="255"/>
      <c r="D67" s="255"/>
      <c r="E67" s="256"/>
      <c r="F67" s="10">
        <v>184</v>
      </c>
      <c r="G67" s="5">
        <v>0</v>
      </c>
      <c r="H67" s="6">
        <v>0</v>
      </c>
      <c r="I67" s="130">
        <f t="shared" si="0"/>
        <v>0</v>
      </c>
      <c r="J67" s="5">
        <v>0</v>
      </c>
      <c r="K67" s="6">
        <v>0</v>
      </c>
      <c r="L67" s="130">
        <f t="shared" si="1"/>
        <v>0</v>
      </c>
    </row>
    <row r="68" spans="1:12" ht="12.75">
      <c r="A68" s="254" t="s">
        <v>49</v>
      </c>
      <c r="B68" s="255"/>
      <c r="C68" s="255"/>
      <c r="D68" s="255"/>
      <c r="E68" s="256"/>
      <c r="F68" s="10">
        <v>185</v>
      </c>
      <c r="G68" s="5">
        <v>0</v>
      </c>
      <c r="H68" s="6">
        <v>0</v>
      </c>
      <c r="I68" s="130">
        <f t="shared" si="0"/>
        <v>0</v>
      </c>
      <c r="J68" s="5">
        <v>0</v>
      </c>
      <c r="K68" s="6">
        <v>0</v>
      </c>
      <c r="L68" s="130">
        <f t="shared" si="1"/>
        <v>0</v>
      </c>
    </row>
    <row r="69" spans="1:12" ht="12.75">
      <c r="A69" s="254" t="s">
        <v>206</v>
      </c>
      <c r="B69" s="255"/>
      <c r="C69" s="255"/>
      <c r="D69" s="255"/>
      <c r="E69" s="256"/>
      <c r="F69" s="10">
        <v>186</v>
      </c>
      <c r="G69" s="5">
        <v>0</v>
      </c>
      <c r="H69" s="6">
        <v>0</v>
      </c>
      <c r="I69" s="130">
        <f t="shared" si="0"/>
        <v>0</v>
      </c>
      <c r="J69" s="5">
        <v>-7210026.510000002</v>
      </c>
      <c r="K69" s="6">
        <v>-20077255.250000004</v>
      </c>
      <c r="L69" s="130">
        <f t="shared" si="1"/>
        <v>-27287281.760000005</v>
      </c>
    </row>
    <row r="70" spans="1:12" ht="23.25" customHeight="1">
      <c r="A70" s="254" t="s">
        <v>254</v>
      </c>
      <c r="B70" s="255"/>
      <c r="C70" s="255"/>
      <c r="D70" s="255"/>
      <c r="E70" s="256"/>
      <c r="F70" s="10">
        <v>187</v>
      </c>
      <c r="G70" s="5">
        <v>-2546241.9</v>
      </c>
      <c r="H70" s="6">
        <v>-7008565.95</v>
      </c>
      <c r="I70" s="130">
        <f t="shared" si="0"/>
        <v>-9554807.85</v>
      </c>
      <c r="J70" s="5">
        <v>-127043.78000000026</v>
      </c>
      <c r="K70" s="6">
        <v>-86335.68</v>
      </c>
      <c r="L70" s="130">
        <f t="shared" si="1"/>
        <v>-213379.46000000025</v>
      </c>
    </row>
    <row r="71" spans="1:12" ht="19.5" customHeight="1">
      <c r="A71" s="254" t="s">
        <v>255</v>
      </c>
      <c r="B71" s="255"/>
      <c r="C71" s="255"/>
      <c r="D71" s="255"/>
      <c r="E71" s="256"/>
      <c r="F71" s="10">
        <v>188</v>
      </c>
      <c r="G71" s="5">
        <v>-4201618.43</v>
      </c>
      <c r="H71" s="6">
        <v>-4063136.1800000006</v>
      </c>
      <c r="I71" s="130">
        <f t="shared" si="0"/>
        <v>-8264754.61</v>
      </c>
      <c r="J71" s="5">
        <v>-374834.93000000005</v>
      </c>
      <c r="K71" s="6">
        <v>-114410.60999999999</v>
      </c>
      <c r="L71" s="130">
        <f t="shared" si="1"/>
        <v>-489245.54000000004</v>
      </c>
    </row>
    <row r="72" spans="1:12" ht="12.75">
      <c r="A72" s="254" t="s">
        <v>257</v>
      </c>
      <c r="B72" s="255"/>
      <c r="C72" s="255"/>
      <c r="D72" s="255"/>
      <c r="E72" s="256"/>
      <c r="F72" s="10">
        <v>189</v>
      </c>
      <c r="G72" s="5">
        <v>1590622.86</v>
      </c>
      <c r="H72" s="6">
        <v>3058345.92</v>
      </c>
      <c r="I72" s="130">
        <f aca="true" t="shared" si="2" ref="I72:I99">G72+H72</f>
        <v>4648968.78</v>
      </c>
      <c r="J72" s="5">
        <v>-8126222.629999999</v>
      </c>
      <c r="K72" s="6">
        <v>-5317271.63</v>
      </c>
      <c r="L72" s="130">
        <f aca="true" t="shared" si="3" ref="L72:L99">J72+K72</f>
        <v>-13443494.259999998</v>
      </c>
    </row>
    <row r="73" spans="1:12" ht="12.75">
      <c r="A73" s="254" t="s">
        <v>256</v>
      </c>
      <c r="B73" s="255"/>
      <c r="C73" s="255"/>
      <c r="D73" s="255"/>
      <c r="E73" s="256"/>
      <c r="F73" s="10">
        <v>190</v>
      </c>
      <c r="G73" s="5">
        <v>-116959.76999999996</v>
      </c>
      <c r="H73" s="6">
        <v>-6713490.030000001</v>
      </c>
      <c r="I73" s="130">
        <f t="shared" si="2"/>
        <v>-6830449.800000001</v>
      </c>
      <c r="J73" s="5">
        <v>-126218.82</v>
      </c>
      <c r="K73" s="5">
        <v>-17886765.23</v>
      </c>
      <c r="L73" s="130">
        <f t="shared" si="3"/>
        <v>-18012984.05</v>
      </c>
    </row>
    <row r="74" spans="1:12" ht="24.75" customHeight="1">
      <c r="A74" s="257" t="s">
        <v>113</v>
      </c>
      <c r="B74" s="255"/>
      <c r="C74" s="255"/>
      <c r="D74" s="255"/>
      <c r="E74" s="256"/>
      <c r="F74" s="10">
        <v>191</v>
      </c>
      <c r="G74" s="163">
        <f>SUM(G75:G76)</f>
        <v>-45484.05</v>
      </c>
      <c r="H74" s="164">
        <f>SUM(H75:H76)</f>
        <v>-17743715.869999997</v>
      </c>
      <c r="I74" s="165">
        <f t="shared" si="2"/>
        <v>-17789199.919999998</v>
      </c>
      <c r="J74" s="163">
        <f>SUM(J75:J76)</f>
        <v>-46276.139999999985</v>
      </c>
      <c r="K74" s="164">
        <f>SUM(K75:K76)</f>
        <v>-18122475.28</v>
      </c>
      <c r="L74" s="165">
        <f t="shared" si="3"/>
        <v>-18168751.42</v>
      </c>
    </row>
    <row r="75" spans="1:12" ht="12.75">
      <c r="A75" s="254" t="s">
        <v>50</v>
      </c>
      <c r="B75" s="255"/>
      <c r="C75" s="255"/>
      <c r="D75" s="255"/>
      <c r="E75" s="256"/>
      <c r="F75" s="10">
        <v>192</v>
      </c>
      <c r="G75" s="5"/>
      <c r="H75" s="6"/>
      <c r="I75" s="130">
        <f t="shared" si="2"/>
        <v>0</v>
      </c>
      <c r="J75" s="5"/>
      <c r="K75" s="6"/>
      <c r="L75" s="130">
        <f t="shared" si="3"/>
        <v>0</v>
      </c>
    </row>
    <row r="76" spans="1:12" ht="12.75">
      <c r="A76" s="254" t="s">
        <v>51</v>
      </c>
      <c r="B76" s="255"/>
      <c r="C76" s="255"/>
      <c r="D76" s="255"/>
      <c r="E76" s="256"/>
      <c r="F76" s="10">
        <v>193</v>
      </c>
      <c r="G76" s="5">
        <v>-45484.05</v>
      </c>
      <c r="H76" s="6">
        <v>-17743715.869999997</v>
      </c>
      <c r="I76" s="130">
        <f t="shared" si="2"/>
        <v>-17789199.919999998</v>
      </c>
      <c r="J76" s="5">
        <v>-46276.139999999985</v>
      </c>
      <c r="K76" s="6">
        <v>-18122475.28</v>
      </c>
      <c r="L76" s="130">
        <f t="shared" si="3"/>
        <v>-18168751.42</v>
      </c>
    </row>
    <row r="77" spans="1:12" ht="12.75">
      <c r="A77" s="257" t="s">
        <v>59</v>
      </c>
      <c r="B77" s="255"/>
      <c r="C77" s="255"/>
      <c r="D77" s="255"/>
      <c r="E77" s="256"/>
      <c r="F77" s="10">
        <v>194</v>
      </c>
      <c r="G77" s="169"/>
      <c r="H77" s="170">
        <v>-34299446.53</v>
      </c>
      <c r="I77" s="165">
        <f t="shared" si="2"/>
        <v>-34299446.53</v>
      </c>
      <c r="J77" s="169"/>
      <c r="K77" s="170">
        <v>-101585.00000000003</v>
      </c>
      <c r="L77" s="165">
        <f t="shared" si="3"/>
        <v>-101585.00000000003</v>
      </c>
    </row>
    <row r="78" spans="1:12" ht="48" customHeight="1">
      <c r="A78" s="257" t="s">
        <v>365</v>
      </c>
      <c r="B78" s="255"/>
      <c r="C78" s="255"/>
      <c r="D78" s="255"/>
      <c r="E78" s="256"/>
      <c r="F78" s="10">
        <v>195</v>
      </c>
      <c r="G78" s="163">
        <f>G7+G16+G30+G31+G32+G33+G42+G50+G54+G57+G66+G74+G77</f>
        <v>2014777.1899999937</v>
      </c>
      <c r="H78" s="164">
        <f>H7+H16+H30+H31+H32+H33+H42+H50+H54+H57+H66+H74+H77</f>
        <v>20257663.78999994</v>
      </c>
      <c r="I78" s="165">
        <f t="shared" si="2"/>
        <v>22272440.979999933</v>
      </c>
      <c r="J78" s="163">
        <f>J7+J16+J30+J31+J32+J33+J42+J50+J54+J57+J66+J74+J77</f>
        <v>5530727.750000031</v>
      </c>
      <c r="K78" s="164">
        <f>K7+K16+K30+K31+K32+K33+K42+K50+K54+K57+K66+K74+K77</f>
        <v>31032507.940000355</v>
      </c>
      <c r="L78" s="165">
        <f t="shared" si="3"/>
        <v>36563235.690000385</v>
      </c>
    </row>
    <row r="79" spans="1:12" ht="12.75">
      <c r="A79" s="257" t="s">
        <v>114</v>
      </c>
      <c r="B79" s="255"/>
      <c r="C79" s="255"/>
      <c r="D79" s="255"/>
      <c r="E79" s="256"/>
      <c r="F79" s="10">
        <v>196</v>
      </c>
      <c r="G79" s="163">
        <f>SUM(G80:G81)</f>
        <v>-402955.44000000006</v>
      </c>
      <c r="H79" s="164">
        <f>SUM(H80:H81)</f>
        <v>-4051532.76</v>
      </c>
      <c r="I79" s="165">
        <f t="shared" si="2"/>
        <v>-4454488.2</v>
      </c>
      <c r="J79" s="163">
        <f>SUM(J80:J81)</f>
        <v>-1106145.5499999998</v>
      </c>
      <c r="K79" s="164">
        <f>SUM(K80:K81)</f>
        <v>-6206501.57</v>
      </c>
      <c r="L79" s="165">
        <f t="shared" si="3"/>
        <v>-7312647.12</v>
      </c>
    </row>
    <row r="80" spans="1:12" ht="12.75">
      <c r="A80" s="254" t="s">
        <v>52</v>
      </c>
      <c r="B80" s="255"/>
      <c r="C80" s="255"/>
      <c r="D80" s="255"/>
      <c r="E80" s="256"/>
      <c r="F80" s="10">
        <v>197</v>
      </c>
      <c r="G80" s="5">
        <v>-402955.44000000006</v>
      </c>
      <c r="H80" s="6">
        <v>-4051532.76</v>
      </c>
      <c r="I80" s="130">
        <f t="shared" si="2"/>
        <v>-4454488.2</v>
      </c>
      <c r="J80" s="5">
        <v>-1106145.5499999998</v>
      </c>
      <c r="K80" s="6">
        <v>-6206501.57</v>
      </c>
      <c r="L80" s="130">
        <f t="shared" si="3"/>
        <v>-7312647.12</v>
      </c>
    </row>
    <row r="81" spans="1:12" ht="12.75">
      <c r="A81" s="254" t="s">
        <v>53</v>
      </c>
      <c r="B81" s="255"/>
      <c r="C81" s="255"/>
      <c r="D81" s="255"/>
      <c r="E81" s="256"/>
      <c r="F81" s="10">
        <v>198</v>
      </c>
      <c r="G81" s="5"/>
      <c r="H81" s="6"/>
      <c r="I81" s="130">
        <f t="shared" si="2"/>
        <v>0</v>
      </c>
      <c r="J81" s="5"/>
      <c r="K81" s="6"/>
      <c r="L81" s="130">
        <f t="shared" si="3"/>
        <v>0</v>
      </c>
    </row>
    <row r="82" spans="1:12" ht="21" customHeight="1">
      <c r="A82" s="257" t="s">
        <v>208</v>
      </c>
      <c r="B82" s="255"/>
      <c r="C82" s="255"/>
      <c r="D82" s="255"/>
      <c r="E82" s="256"/>
      <c r="F82" s="10">
        <v>199</v>
      </c>
      <c r="G82" s="163">
        <f>G78+G79</f>
        <v>1611821.7499999935</v>
      </c>
      <c r="H82" s="164">
        <f>H78+H79</f>
        <v>16206131.02999994</v>
      </c>
      <c r="I82" s="165">
        <f t="shared" si="2"/>
        <v>17817952.779999934</v>
      </c>
      <c r="J82" s="163">
        <f>J78+J79</f>
        <v>4424582.200000031</v>
      </c>
      <c r="K82" s="164">
        <f>K78+K79</f>
        <v>24826006.370000355</v>
      </c>
      <c r="L82" s="165">
        <f>J82+K82</f>
        <v>29250588.570000388</v>
      </c>
    </row>
    <row r="83" spans="1:12" ht="12.75">
      <c r="A83" s="257" t="s">
        <v>258</v>
      </c>
      <c r="B83" s="258"/>
      <c r="C83" s="258"/>
      <c r="D83" s="258"/>
      <c r="E83" s="266"/>
      <c r="F83" s="10">
        <v>200</v>
      </c>
      <c r="G83" s="5"/>
      <c r="H83" s="6"/>
      <c r="I83" s="130">
        <f t="shared" si="2"/>
        <v>0</v>
      </c>
      <c r="J83" s="5"/>
      <c r="K83" s="6"/>
      <c r="L83" s="130">
        <f t="shared" si="3"/>
        <v>0</v>
      </c>
    </row>
    <row r="84" spans="1:12" ht="12.75">
      <c r="A84" s="257" t="s">
        <v>259</v>
      </c>
      <c r="B84" s="258"/>
      <c r="C84" s="258"/>
      <c r="D84" s="258"/>
      <c r="E84" s="266"/>
      <c r="F84" s="10">
        <v>201</v>
      </c>
      <c r="G84" s="5"/>
      <c r="H84" s="6"/>
      <c r="I84" s="130">
        <f t="shared" si="2"/>
        <v>0</v>
      </c>
      <c r="J84" s="5"/>
      <c r="K84" s="6"/>
      <c r="L84" s="130">
        <f t="shared" si="3"/>
        <v>0</v>
      </c>
    </row>
    <row r="85" spans="1:12" ht="12.75">
      <c r="A85" s="257" t="s">
        <v>264</v>
      </c>
      <c r="B85" s="258"/>
      <c r="C85" s="258"/>
      <c r="D85" s="258"/>
      <c r="E85" s="258"/>
      <c r="F85" s="10">
        <v>202</v>
      </c>
      <c r="G85" s="169">
        <f>G7+G16+G30+G31+G32</f>
        <v>122556269.47</v>
      </c>
      <c r="H85" s="169">
        <f>H7+H16+H30+H31+H32</f>
        <v>623078270.5199999</v>
      </c>
      <c r="I85" s="171">
        <f t="shared" si="2"/>
        <v>745634539.9899999</v>
      </c>
      <c r="J85" s="169">
        <f>J7+J16+J30+J31+J32</f>
        <v>117083901.52000001</v>
      </c>
      <c r="K85" s="169">
        <f>K7+K16+K30+K31+K32</f>
        <v>601491521.0500003</v>
      </c>
      <c r="L85" s="171">
        <f t="shared" si="3"/>
        <v>718575422.5700003</v>
      </c>
    </row>
    <row r="86" spans="1:12" ht="12.75">
      <c r="A86" s="257" t="s">
        <v>265</v>
      </c>
      <c r="B86" s="258"/>
      <c r="C86" s="258"/>
      <c r="D86" s="258"/>
      <c r="E86" s="258"/>
      <c r="F86" s="10">
        <v>203</v>
      </c>
      <c r="G86" s="169">
        <f>G33+G42+G50+G54+G57+G66+G74+G77+G80</f>
        <v>-120944447.72</v>
      </c>
      <c r="H86" s="169">
        <f>H33+H42+H50+H54+H57+H66+H74+H77+H80</f>
        <v>-606872139.4899999</v>
      </c>
      <c r="I86" s="171">
        <f t="shared" si="2"/>
        <v>-727816587.2099999</v>
      </c>
      <c r="J86" s="169">
        <f>J33+J42+J50+J54+J57+J66+J74+J77+J80</f>
        <v>-112659319.31999998</v>
      </c>
      <c r="K86" s="169">
        <f>K33+K42+K50+K54+K57+K66+K74+K77+K80</f>
        <v>-576665514.68</v>
      </c>
      <c r="L86" s="171">
        <f t="shared" si="3"/>
        <v>-689324833.9999999</v>
      </c>
    </row>
    <row r="87" spans="1:12" ht="12.75">
      <c r="A87" s="257" t="s">
        <v>209</v>
      </c>
      <c r="B87" s="255"/>
      <c r="C87" s="255"/>
      <c r="D87" s="255"/>
      <c r="E87" s="255"/>
      <c r="F87" s="10">
        <v>204</v>
      </c>
      <c r="G87" s="163">
        <f>SUM(G88:G94)-G95</f>
        <v>-23589570.490000002</v>
      </c>
      <c r="H87" s="164">
        <f>SUM(H88:H94)-H95</f>
        <v>-33392121.48</v>
      </c>
      <c r="I87" s="165">
        <f t="shared" si="2"/>
        <v>-56981691.97</v>
      </c>
      <c r="J87" s="163">
        <f>SUM(J88:J94)-J95</f>
        <v>-2957257.37</v>
      </c>
      <c r="K87" s="164">
        <f>SUM(K88:K94)-K95</f>
        <v>-3959965.2999999993</v>
      </c>
      <c r="L87" s="165">
        <f t="shared" si="3"/>
        <v>-6917222.67</v>
      </c>
    </row>
    <row r="88" spans="1:12" ht="19.5" customHeight="1">
      <c r="A88" s="254" t="s">
        <v>266</v>
      </c>
      <c r="B88" s="255"/>
      <c r="C88" s="255"/>
      <c r="D88" s="255"/>
      <c r="E88" s="255"/>
      <c r="F88" s="10">
        <v>205</v>
      </c>
      <c r="G88" s="5"/>
      <c r="H88" s="6"/>
      <c r="I88" s="130">
        <f t="shared" si="2"/>
        <v>0</v>
      </c>
      <c r="J88" s="5"/>
      <c r="K88" s="6"/>
      <c r="L88" s="130">
        <f t="shared" si="3"/>
        <v>0</v>
      </c>
    </row>
    <row r="89" spans="1:12" ht="23.25" customHeight="1">
      <c r="A89" s="254" t="s">
        <v>267</v>
      </c>
      <c r="B89" s="255"/>
      <c r="C89" s="255"/>
      <c r="D89" s="255"/>
      <c r="E89" s="255"/>
      <c r="F89" s="10">
        <v>206</v>
      </c>
      <c r="G89" s="5">
        <v>-23589570.490000002</v>
      </c>
      <c r="H89" s="6">
        <v>-32078596.7</v>
      </c>
      <c r="I89" s="130">
        <f t="shared" si="2"/>
        <v>-55668167.19</v>
      </c>
      <c r="J89" s="5">
        <v>-2957257.37</v>
      </c>
      <c r="K89" s="6">
        <v>-2622458.1899999995</v>
      </c>
      <c r="L89" s="130">
        <f t="shared" si="3"/>
        <v>-5579715.56</v>
      </c>
    </row>
    <row r="90" spans="1:12" ht="21.75" customHeight="1">
      <c r="A90" s="254" t="s">
        <v>268</v>
      </c>
      <c r="B90" s="255"/>
      <c r="C90" s="255"/>
      <c r="D90" s="255"/>
      <c r="E90" s="255"/>
      <c r="F90" s="10">
        <v>207</v>
      </c>
      <c r="G90" s="5">
        <v>0</v>
      </c>
      <c r="H90" s="6">
        <v>-1313524.7800000003</v>
      </c>
      <c r="I90" s="130">
        <f t="shared" si="2"/>
        <v>-1313524.7800000003</v>
      </c>
      <c r="J90" s="5">
        <v>0</v>
      </c>
      <c r="K90" s="6">
        <v>-1337507.1099999999</v>
      </c>
      <c r="L90" s="130">
        <f t="shared" si="3"/>
        <v>-1337507.1099999999</v>
      </c>
    </row>
    <row r="91" spans="1:12" ht="21" customHeight="1">
      <c r="A91" s="254" t="s">
        <v>269</v>
      </c>
      <c r="B91" s="255"/>
      <c r="C91" s="255"/>
      <c r="D91" s="255"/>
      <c r="E91" s="255"/>
      <c r="F91" s="10">
        <v>208</v>
      </c>
      <c r="G91" s="5"/>
      <c r="H91" s="6"/>
      <c r="I91" s="130">
        <f t="shared" si="2"/>
        <v>0</v>
      </c>
      <c r="J91" s="5"/>
      <c r="K91" s="6"/>
      <c r="L91" s="130">
        <f t="shared" si="3"/>
        <v>0</v>
      </c>
    </row>
    <row r="92" spans="1:12" ht="12.75">
      <c r="A92" s="254" t="s">
        <v>270</v>
      </c>
      <c r="B92" s="255"/>
      <c r="C92" s="255"/>
      <c r="D92" s="255"/>
      <c r="E92" s="255"/>
      <c r="F92" s="10">
        <v>209</v>
      </c>
      <c r="G92" s="5"/>
      <c r="H92" s="6"/>
      <c r="I92" s="130">
        <f t="shared" si="2"/>
        <v>0</v>
      </c>
      <c r="J92" s="5"/>
      <c r="K92" s="6"/>
      <c r="L92" s="130">
        <f t="shared" si="3"/>
        <v>0</v>
      </c>
    </row>
    <row r="93" spans="1:12" ht="22.5" customHeight="1">
      <c r="A93" s="254" t="s">
        <v>271</v>
      </c>
      <c r="B93" s="255"/>
      <c r="C93" s="255"/>
      <c r="D93" s="255"/>
      <c r="E93" s="255"/>
      <c r="F93" s="10">
        <v>210</v>
      </c>
      <c r="G93" s="5"/>
      <c r="H93" s="6"/>
      <c r="I93" s="130">
        <f t="shared" si="2"/>
        <v>0</v>
      </c>
      <c r="J93" s="5"/>
      <c r="K93" s="6"/>
      <c r="L93" s="130">
        <f t="shared" si="3"/>
        <v>0</v>
      </c>
    </row>
    <row r="94" spans="1:12" ht="12.75">
      <c r="A94" s="254" t="s">
        <v>272</v>
      </c>
      <c r="B94" s="255"/>
      <c r="C94" s="255"/>
      <c r="D94" s="255"/>
      <c r="E94" s="255"/>
      <c r="F94" s="10">
        <v>211</v>
      </c>
      <c r="G94" s="5"/>
      <c r="H94" s="6"/>
      <c r="I94" s="130">
        <f t="shared" si="2"/>
        <v>0</v>
      </c>
      <c r="J94" s="5"/>
      <c r="K94" s="6"/>
      <c r="L94" s="130">
        <f t="shared" si="3"/>
        <v>0</v>
      </c>
    </row>
    <row r="95" spans="1:12" ht="12.75">
      <c r="A95" s="254" t="s">
        <v>273</v>
      </c>
      <c r="B95" s="255"/>
      <c r="C95" s="255"/>
      <c r="D95" s="255"/>
      <c r="E95" s="255"/>
      <c r="F95" s="10">
        <v>212</v>
      </c>
      <c r="G95" s="5"/>
      <c r="H95" s="6"/>
      <c r="I95" s="130">
        <f t="shared" si="2"/>
        <v>0</v>
      </c>
      <c r="J95" s="5"/>
      <c r="K95" s="6"/>
      <c r="L95" s="130">
        <f t="shared" si="3"/>
        <v>0</v>
      </c>
    </row>
    <row r="96" spans="1:12" ht="12.75">
      <c r="A96" s="257" t="s">
        <v>207</v>
      </c>
      <c r="B96" s="255"/>
      <c r="C96" s="255"/>
      <c r="D96" s="255"/>
      <c r="E96" s="255"/>
      <c r="F96" s="10">
        <v>213</v>
      </c>
      <c r="G96" s="163">
        <f>G82+G87</f>
        <v>-21977748.74000001</v>
      </c>
      <c r="H96" s="164">
        <f>H82+H87</f>
        <v>-17185990.450000063</v>
      </c>
      <c r="I96" s="165">
        <f t="shared" si="2"/>
        <v>-39163739.19000007</v>
      </c>
      <c r="J96" s="163">
        <f>J82+J87</f>
        <v>1467324.8300000308</v>
      </c>
      <c r="K96" s="164">
        <f>K82+K87</f>
        <v>20866041.070000354</v>
      </c>
      <c r="L96" s="165">
        <f t="shared" si="3"/>
        <v>22333365.900000386</v>
      </c>
    </row>
    <row r="97" spans="1:12" ht="12.75">
      <c r="A97" s="257" t="s">
        <v>258</v>
      </c>
      <c r="B97" s="258"/>
      <c r="C97" s="258"/>
      <c r="D97" s="258"/>
      <c r="E97" s="266"/>
      <c r="F97" s="10">
        <v>214</v>
      </c>
      <c r="G97" s="5"/>
      <c r="H97" s="6"/>
      <c r="I97" s="130">
        <f t="shared" si="2"/>
        <v>0</v>
      </c>
      <c r="J97" s="5"/>
      <c r="K97" s="6"/>
      <c r="L97" s="130">
        <f t="shared" si="3"/>
        <v>0</v>
      </c>
    </row>
    <row r="98" spans="1:12" ht="12.75">
      <c r="A98" s="257" t="s">
        <v>259</v>
      </c>
      <c r="B98" s="258"/>
      <c r="C98" s="258"/>
      <c r="D98" s="258"/>
      <c r="E98" s="266"/>
      <c r="F98" s="10">
        <v>215</v>
      </c>
      <c r="G98" s="5"/>
      <c r="H98" s="6"/>
      <c r="I98" s="130">
        <f t="shared" si="2"/>
        <v>0</v>
      </c>
      <c r="J98" s="5"/>
      <c r="K98" s="6"/>
      <c r="L98" s="130">
        <f t="shared" si="3"/>
        <v>0</v>
      </c>
    </row>
    <row r="99" spans="1:12" ht="12.75">
      <c r="A99" s="259" t="s">
        <v>299</v>
      </c>
      <c r="B99" s="261"/>
      <c r="C99" s="261"/>
      <c r="D99" s="261"/>
      <c r="E99" s="261"/>
      <c r="F99" s="11">
        <v>216</v>
      </c>
      <c r="G99" s="172">
        <v>0</v>
      </c>
      <c r="H99" s="173">
        <v>0</v>
      </c>
      <c r="I99" s="174">
        <f t="shared" si="2"/>
        <v>0</v>
      </c>
      <c r="J99" s="172">
        <v>0</v>
      </c>
      <c r="K99" s="173">
        <v>0</v>
      </c>
      <c r="L99" s="174">
        <f t="shared" si="3"/>
        <v>0</v>
      </c>
    </row>
    <row r="100" spans="1:12" ht="12.75">
      <c r="A100" s="274" t="s">
        <v>378</v>
      </c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  <c r="L100" s="274"/>
    </row>
  </sheetData>
  <sheetProtection/>
  <mergeCells count="102">
    <mergeCell ref="A100:L100"/>
    <mergeCell ref="A93:E93"/>
    <mergeCell ref="A94:E94"/>
    <mergeCell ref="A95:E95"/>
    <mergeCell ref="A96:E96"/>
    <mergeCell ref="A97:E97"/>
    <mergeCell ref="A85:E85"/>
    <mergeCell ref="A86:E86"/>
    <mergeCell ref="A89:E89"/>
    <mergeCell ref="A90:E90"/>
    <mergeCell ref="A91:E91"/>
    <mergeCell ref="A92:E92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71:E71"/>
    <mergeCell ref="A72:E72"/>
    <mergeCell ref="A73:E73"/>
    <mergeCell ref="A74:E74"/>
    <mergeCell ref="A75:E75"/>
    <mergeCell ref="A76:E76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55:E55"/>
    <mergeCell ref="A56:E56"/>
    <mergeCell ref="A57:E57"/>
    <mergeCell ref="A58:E58"/>
    <mergeCell ref="A59:E59"/>
    <mergeCell ref="A60:E60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39:E39"/>
    <mergeCell ref="A40:E40"/>
    <mergeCell ref="A41:E41"/>
    <mergeCell ref="A42:E42"/>
    <mergeCell ref="A43:E43"/>
    <mergeCell ref="A44:E44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23:E23"/>
    <mergeCell ref="A24:E24"/>
    <mergeCell ref="A25:E25"/>
    <mergeCell ref="A26:E26"/>
    <mergeCell ref="A27:E27"/>
    <mergeCell ref="A28:E28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7:E7"/>
    <mergeCell ref="A8:E8"/>
    <mergeCell ref="A9:E9"/>
    <mergeCell ref="A10:E10"/>
    <mergeCell ref="A11:E11"/>
    <mergeCell ref="A12:E12"/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  <ignoredErrors>
    <ignoredError sqref="I7:L17 L18:L24 I33:I45 I46:I65 I66:K73 I78:L84 I87:L87 L85:L86 I96" formula="1"/>
    <ignoredError sqref="I18:K24 I74:K74 I85:K86" formula="1" formulaRange="1"/>
    <ignoredError sqref="G18:H24 H74" formulaRange="1"/>
    <ignoredError sqref="I85:K86" formula="1" unlockedFormula="1"/>
    <ignoredError sqref="G85:H8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tabSelected="1" view="pageBreakPreview" zoomScale="110" zoomScaleSheetLayoutView="110" zoomScalePageLayoutView="0" workbookViewId="0" topLeftCell="A1">
      <selection activeCell="K65" sqref="K65"/>
    </sheetView>
  </sheetViews>
  <sheetFormatPr defaultColWidth="9.140625" defaultRowHeight="12.75"/>
  <cols>
    <col min="1" max="1" width="10.421875" style="125" customWidth="1"/>
    <col min="2" max="16384" width="9.140625" style="125" customWidth="1"/>
  </cols>
  <sheetData>
    <row r="1" spans="1:12" ht="15.75">
      <c r="A1" s="68" t="s">
        <v>377</v>
      </c>
      <c r="B1" s="137"/>
      <c r="C1" s="137"/>
      <c r="D1" s="137"/>
      <c r="E1" s="137"/>
      <c r="F1" s="137"/>
      <c r="G1" s="137"/>
      <c r="H1" s="138"/>
      <c r="I1" s="138"/>
      <c r="J1" s="139"/>
      <c r="K1" s="140"/>
      <c r="L1" s="141"/>
    </row>
    <row r="2" spans="1:12" ht="12.75">
      <c r="A2" s="251" t="s">
        <v>396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</row>
    <row r="3" spans="1:12" ht="12.75">
      <c r="A3" s="25"/>
      <c r="B3" s="26"/>
      <c r="C3" s="26"/>
      <c r="D3" s="61"/>
      <c r="E3" s="61"/>
      <c r="F3" s="61"/>
      <c r="G3" s="61"/>
      <c r="H3" s="61"/>
      <c r="I3" s="13"/>
      <c r="J3" s="13"/>
      <c r="K3" s="273" t="s">
        <v>58</v>
      </c>
      <c r="L3" s="273"/>
    </row>
    <row r="4" spans="1:12" ht="12.75" customHeight="1">
      <c r="A4" s="247" t="s">
        <v>2</v>
      </c>
      <c r="B4" s="248"/>
      <c r="C4" s="248"/>
      <c r="D4" s="248"/>
      <c r="E4" s="248"/>
      <c r="F4" s="247" t="s">
        <v>222</v>
      </c>
      <c r="G4" s="247" t="s">
        <v>374</v>
      </c>
      <c r="H4" s="248"/>
      <c r="I4" s="248"/>
      <c r="J4" s="247" t="s">
        <v>375</v>
      </c>
      <c r="K4" s="248"/>
      <c r="L4" s="248"/>
    </row>
    <row r="5" spans="1:12" ht="12.75">
      <c r="A5" s="248"/>
      <c r="B5" s="248"/>
      <c r="C5" s="248"/>
      <c r="D5" s="248"/>
      <c r="E5" s="248"/>
      <c r="F5" s="248"/>
      <c r="G5" s="134" t="s">
        <v>361</v>
      </c>
      <c r="H5" s="134" t="s">
        <v>362</v>
      </c>
      <c r="I5" s="134" t="s">
        <v>363</v>
      </c>
      <c r="J5" s="134" t="s">
        <v>361</v>
      </c>
      <c r="K5" s="134" t="s">
        <v>362</v>
      </c>
      <c r="L5" s="134" t="s">
        <v>363</v>
      </c>
    </row>
    <row r="6" spans="1:12" ht="12.75">
      <c r="A6" s="247">
        <v>1</v>
      </c>
      <c r="B6" s="247"/>
      <c r="C6" s="247"/>
      <c r="D6" s="247"/>
      <c r="E6" s="247"/>
      <c r="F6" s="135">
        <v>2</v>
      </c>
      <c r="G6" s="135">
        <v>3</v>
      </c>
      <c r="H6" s="135">
        <v>4</v>
      </c>
      <c r="I6" s="135" t="s">
        <v>56</v>
      </c>
      <c r="J6" s="135">
        <v>6</v>
      </c>
      <c r="K6" s="135">
        <v>7</v>
      </c>
      <c r="L6" s="135" t="s">
        <v>57</v>
      </c>
    </row>
    <row r="7" spans="1:12" ht="12.75">
      <c r="A7" s="243" t="s">
        <v>99</v>
      </c>
      <c r="B7" s="245"/>
      <c r="C7" s="245"/>
      <c r="D7" s="245"/>
      <c r="E7" s="246"/>
      <c r="F7" s="9">
        <v>124</v>
      </c>
      <c r="G7" s="127">
        <f>SUM(G8:G15)</f>
        <v>248004014.82999998</v>
      </c>
      <c r="H7" s="128">
        <f>SUM(H8:H15)</f>
        <v>1487457744</v>
      </c>
      <c r="I7" s="129">
        <f aca="true" t="shared" si="0" ref="I7:I38">G7+H7</f>
        <v>1735461758.83</v>
      </c>
      <c r="J7" s="127">
        <f>SUM(J8:J15)</f>
        <v>244635770.53</v>
      </c>
      <c r="K7" s="128">
        <f>SUM(K8:K15)</f>
        <v>1473979151.9500003</v>
      </c>
      <c r="L7" s="129">
        <f aca="true" t="shared" si="1" ref="L7:L38">J7+K7</f>
        <v>1718614922.4800003</v>
      </c>
    </row>
    <row r="8" spans="1:12" ht="12.75">
      <c r="A8" s="254" t="s">
        <v>197</v>
      </c>
      <c r="B8" s="255"/>
      <c r="C8" s="255"/>
      <c r="D8" s="255"/>
      <c r="E8" s="256"/>
      <c r="F8" s="10">
        <v>125</v>
      </c>
      <c r="G8" s="5">
        <v>247481356.31</v>
      </c>
      <c r="H8" s="6">
        <v>2025540222.52</v>
      </c>
      <c r="I8" s="130">
        <f t="shared" si="0"/>
        <v>2273021578.83</v>
      </c>
      <c r="J8" s="5">
        <v>244589465.27</v>
      </c>
      <c r="K8" s="6">
        <v>1941590026.65</v>
      </c>
      <c r="L8" s="130">
        <f t="shared" si="1"/>
        <v>2186179491.92</v>
      </c>
    </row>
    <row r="9" spans="1:12" ht="12.75">
      <c r="A9" s="254" t="s">
        <v>198</v>
      </c>
      <c r="B9" s="255"/>
      <c r="C9" s="255"/>
      <c r="D9" s="255"/>
      <c r="E9" s="256"/>
      <c r="F9" s="10">
        <v>126</v>
      </c>
      <c r="G9" s="5"/>
      <c r="H9" s="6">
        <v>3606416.56</v>
      </c>
      <c r="I9" s="130">
        <f t="shared" si="0"/>
        <v>3606416.56</v>
      </c>
      <c r="J9" s="5"/>
      <c r="K9" s="6"/>
      <c r="L9" s="130">
        <f t="shared" si="1"/>
        <v>0</v>
      </c>
    </row>
    <row r="10" spans="1:12" ht="25.5" customHeight="1">
      <c r="A10" s="254" t="s">
        <v>199</v>
      </c>
      <c r="B10" s="255"/>
      <c r="C10" s="255"/>
      <c r="D10" s="255"/>
      <c r="E10" s="256"/>
      <c r="F10" s="10">
        <v>127</v>
      </c>
      <c r="G10" s="5"/>
      <c r="H10" s="6">
        <v>-54870926.5</v>
      </c>
      <c r="I10" s="130">
        <f t="shared" si="0"/>
        <v>-54870926.5</v>
      </c>
      <c r="J10" s="5"/>
      <c r="K10" s="6">
        <v>-42208226.26</v>
      </c>
      <c r="L10" s="130">
        <f t="shared" si="1"/>
        <v>-42208226.26</v>
      </c>
    </row>
    <row r="11" spans="1:12" ht="12.75">
      <c r="A11" s="254" t="s">
        <v>200</v>
      </c>
      <c r="B11" s="255"/>
      <c r="C11" s="255"/>
      <c r="D11" s="255"/>
      <c r="E11" s="256"/>
      <c r="F11" s="10">
        <v>128</v>
      </c>
      <c r="G11" s="5">
        <v>-174744.15</v>
      </c>
      <c r="H11" s="6">
        <v>-329834203.74</v>
      </c>
      <c r="I11" s="130">
        <f t="shared" si="0"/>
        <v>-330008947.89</v>
      </c>
      <c r="J11" s="5">
        <v>-104210.87</v>
      </c>
      <c r="K11" s="6">
        <v>-304295659.25</v>
      </c>
      <c r="L11" s="130">
        <f t="shared" si="1"/>
        <v>-304399870.12</v>
      </c>
    </row>
    <row r="12" spans="1:12" ht="12.75">
      <c r="A12" s="254" t="s">
        <v>201</v>
      </c>
      <c r="B12" s="255"/>
      <c r="C12" s="255"/>
      <c r="D12" s="255"/>
      <c r="E12" s="256"/>
      <c r="F12" s="10">
        <v>129</v>
      </c>
      <c r="G12" s="5"/>
      <c r="H12" s="6">
        <v>-4304246.8</v>
      </c>
      <c r="I12" s="130">
        <f t="shared" si="0"/>
        <v>-4304246.8</v>
      </c>
      <c r="J12" s="5"/>
      <c r="K12" s="6">
        <v>-3950575.62</v>
      </c>
      <c r="L12" s="130">
        <f t="shared" si="1"/>
        <v>-3950575.62</v>
      </c>
    </row>
    <row r="13" spans="1:12" ht="12.75">
      <c r="A13" s="254" t="s">
        <v>202</v>
      </c>
      <c r="B13" s="255"/>
      <c r="C13" s="255"/>
      <c r="D13" s="255"/>
      <c r="E13" s="256"/>
      <c r="F13" s="10">
        <v>130</v>
      </c>
      <c r="G13" s="5">
        <v>678397.88</v>
      </c>
      <c r="H13" s="6">
        <v>-169246950.06</v>
      </c>
      <c r="I13" s="130">
        <f t="shared" si="0"/>
        <v>-168568552.18</v>
      </c>
      <c r="J13" s="5">
        <v>127473.03</v>
      </c>
      <c r="K13" s="6">
        <v>-138949142.07</v>
      </c>
      <c r="L13" s="130">
        <f t="shared" si="1"/>
        <v>-138821669.04</v>
      </c>
    </row>
    <row r="14" spans="1:12" ht="12.75">
      <c r="A14" s="254" t="s">
        <v>203</v>
      </c>
      <c r="B14" s="255"/>
      <c r="C14" s="255"/>
      <c r="D14" s="255"/>
      <c r="E14" s="256"/>
      <c r="F14" s="10">
        <v>131</v>
      </c>
      <c r="G14" s="5">
        <v>19004.79</v>
      </c>
      <c r="H14" s="6">
        <v>16567432.02</v>
      </c>
      <c r="I14" s="130">
        <f t="shared" si="0"/>
        <v>16586436.809999999</v>
      </c>
      <c r="J14" s="5">
        <v>23043.1</v>
      </c>
      <c r="K14" s="6">
        <v>21792728.5</v>
      </c>
      <c r="L14" s="130">
        <f t="shared" si="1"/>
        <v>21815771.6</v>
      </c>
    </row>
    <row r="15" spans="1:12" ht="12.75">
      <c r="A15" s="254" t="s">
        <v>243</v>
      </c>
      <c r="B15" s="255"/>
      <c r="C15" s="255"/>
      <c r="D15" s="255"/>
      <c r="E15" s="256"/>
      <c r="F15" s="10">
        <v>132</v>
      </c>
      <c r="G15" s="5"/>
      <c r="H15" s="6"/>
      <c r="I15" s="130">
        <f t="shared" si="0"/>
        <v>0</v>
      </c>
      <c r="J15" s="5"/>
      <c r="K15" s="6"/>
      <c r="L15" s="130">
        <f t="shared" si="1"/>
        <v>0</v>
      </c>
    </row>
    <row r="16" spans="1:12" ht="24.75" customHeight="1">
      <c r="A16" s="257" t="s">
        <v>100</v>
      </c>
      <c r="B16" s="255"/>
      <c r="C16" s="255"/>
      <c r="D16" s="255"/>
      <c r="E16" s="256"/>
      <c r="F16" s="10">
        <v>133</v>
      </c>
      <c r="G16" s="131">
        <f>G17+G18+G22+G23+G24+G28+G29</f>
        <v>93087667.64000002</v>
      </c>
      <c r="H16" s="132">
        <f>H17+H18+H22+H23+H24+H28+H29</f>
        <v>192172044.91000003</v>
      </c>
      <c r="I16" s="130">
        <f t="shared" si="0"/>
        <v>285259712.5500001</v>
      </c>
      <c r="J16" s="131">
        <f>J17+J18+J22+J23+J24+J28+J29</f>
        <v>97986278.61</v>
      </c>
      <c r="K16" s="132">
        <f>K17+K18+K22+K23+K24+K28+K29</f>
        <v>167393690.57</v>
      </c>
      <c r="L16" s="130">
        <f t="shared" si="1"/>
        <v>265379969.18</v>
      </c>
    </row>
    <row r="17" spans="1:12" ht="19.5" customHeight="1">
      <c r="A17" s="254" t="s">
        <v>220</v>
      </c>
      <c r="B17" s="255"/>
      <c r="C17" s="255"/>
      <c r="D17" s="255"/>
      <c r="E17" s="256"/>
      <c r="F17" s="10">
        <v>134</v>
      </c>
      <c r="G17" s="5"/>
      <c r="H17" s="6">
        <v>34558009</v>
      </c>
      <c r="I17" s="130">
        <f t="shared" si="0"/>
        <v>34558009</v>
      </c>
      <c r="J17" s="5"/>
      <c r="K17" s="6">
        <v>29612216.51</v>
      </c>
      <c r="L17" s="130">
        <f t="shared" si="1"/>
        <v>29612216.51</v>
      </c>
    </row>
    <row r="18" spans="1:12" ht="26.25" customHeight="1">
      <c r="A18" s="254" t="s">
        <v>205</v>
      </c>
      <c r="B18" s="255"/>
      <c r="C18" s="255"/>
      <c r="D18" s="255"/>
      <c r="E18" s="256"/>
      <c r="F18" s="10">
        <v>135</v>
      </c>
      <c r="G18" s="131">
        <f>SUM(G19:G21)</f>
        <v>0</v>
      </c>
      <c r="H18" s="132">
        <f>SUM(H19:H21)</f>
        <v>6444428.67</v>
      </c>
      <c r="I18" s="130">
        <f t="shared" si="0"/>
        <v>6444428.67</v>
      </c>
      <c r="J18" s="131">
        <f>SUM(J19:J21)</f>
        <v>0</v>
      </c>
      <c r="K18" s="132">
        <f>SUM(K19:K21)</f>
        <v>17227650.51</v>
      </c>
      <c r="L18" s="130">
        <f t="shared" si="1"/>
        <v>17227650.51</v>
      </c>
    </row>
    <row r="19" spans="1:12" ht="12.75">
      <c r="A19" s="254" t="s">
        <v>244</v>
      </c>
      <c r="B19" s="255"/>
      <c r="C19" s="255"/>
      <c r="D19" s="255"/>
      <c r="E19" s="256"/>
      <c r="F19" s="10">
        <v>136</v>
      </c>
      <c r="G19" s="5"/>
      <c r="H19" s="6">
        <v>5012078.77</v>
      </c>
      <c r="I19" s="130">
        <f t="shared" si="0"/>
        <v>5012078.77</v>
      </c>
      <c r="J19" s="5"/>
      <c r="K19" s="6">
        <v>17227650.51</v>
      </c>
      <c r="L19" s="130">
        <f t="shared" si="1"/>
        <v>17227650.51</v>
      </c>
    </row>
    <row r="20" spans="1:12" ht="24" customHeight="1">
      <c r="A20" s="254" t="s">
        <v>54</v>
      </c>
      <c r="B20" s="255"/>
      <c r="C20" s="255"/>
      <c r="D20" s="255"/>
      <c r="E20" s="256"/>
      <c r="F20" s="10">
        <v>137</v>
      </c>
      <c r="G20" s="5"/>
      <c r="H20" s="6">
        <v>1432349.9</v>
      </c>
      <c r="I20" s="130">
        <f t="shared" si="0"/>
        <v>1432349.9</v>
      </c>
      <c r="J20" s="5"/>
      <c r="K20" s="6"/>
      <c r="L20" s="130">
        <f t="shared" si="1"/>
        <v>0</v>
      </c>
    </row>
    <row r="21" spans="1:12" ht="12.75">
      <c r="A21" s="254" t="s">
        <v>245</v>
      </c>
      <c r="B21" s="255"/>
      <c r="C21" s="255"/>
      <c r="D21" s="255"/>
      <c r="E21" s="256"/>
      <c r="F21" s="10">
        <v>138</v>
      </c>
      <c r="G21" s="5"/>
      <c r="H21" s="6"/>
      <c r="I21" s="130">
        <f t="shared" si="0"/>
        <v>0</v>
      </c>
      <c r="J21" s="5"/>
      <c r="K21" s="6"/>
      <c r="L21" s="130">
        <f t="shared" si="1"/>
        <v>0</v>
      </c>
    </row>
    <row r="22" spans="1:12" ht="12.75">
      <c r="A22" s="254" t="s">
        <v>246</v>
      </c>
      <c r="B22" s="255"/>
      <c r="C22" s="255"/>
      <c r="D22" s="255"/>
      <c r="E22" s="256"/>
      <c r="F22" s="10">
        <v>139</v>
      </c>
      <c r="G22" s="5">
        <v>74390172.6</v>
      </c>
      <c r="H22" s="6">
        <v>96715686.6</v>
      </c>
      <c r="I22" s="130">
        <f t="shared" si="0"/>
        <v>171105859.2</v>
      </c>
      <c r="J22" s="5">
        <v>76444436.07</v>
      </c>
      <c r="K22" s="6">
        <v>87499875.76</v>
      </c>
      <c r="L22" s="130">
        <f t="shared" si="1"/>
        <v>163944311.82999998</v>
      </c>
    </row>
    <row r="23" spans="1:12" ht="20.25" customHeight="1">
      <c r="A23" s="254" t="s">
        <v>274</v>
      </c>
      <c r="B23" s="255"/>
      <c r="C23" s="255"/>
      <c r="D23" s="255"/>
      <c r="E23" s="256"/>
      <c r="F23" s="10">
        <v>140</v>
      </c>
      <c r="G23" s="5">
        <v>2335628.79</v>
      </c>
      <c r="H23" s="6">
        <v>2400957.96</v>
      </c>
      <c r="I23" s="130">
        <f t="shared" si="0"/>
        <v>4736586.75</v>
      </c>
      <c r="J23" s="5">
        <v>16706331.97</v>
      </c>
      <c r="K23" s="6">
        <v>14768643.74</v>
      </c>
      <c r="L23" s="130">
        <f t="shared" si="1"/>
        <v>31474975.71</v>
      </c>
    </row>
    <row r="24" spans="1:12" ht="19.5" customHeight="1">
      <c r="A24" s="254" t="s">
        <v>101</v>
      </c>
      <c r="B24" s="255"/>
      <c r="C24" s="255"/>
      <c r="D24" s="255"/>
      <c r="E24" s="256"/>
      <c r="F24" s="10">
        <v>141</v>
      </c>
      <c r="G24" s="131">
        <f>SUM(G25:G27)</f>
        <v>2072432.09</v>
      </c>
      <c r="H24" s="132">
        <f>SUM(H25:H27)</f>
        <v>4157741.21</v>
      </c>
      <c r="I24" s="130">
        <f t="shared" si="0"/>
        <v>6230173.3</v>
      </c>
      <c r="J24" s="131">
        <f>SUM(J25:J27)</f>
        <v>4705252.23</v>
      </c>
      <c r="K24" s="132">
        <f>SUM(K25:K27)</f>
        <v>4605287.94</v>
      </c>
      <c r="L24" s="130">
        <f t="shared" si="1"/>
        <v>9310540.170000002</v>
      </c>
    </row>
    <row r="25" spans="1:12" ht="12.75">
      <c r="A25" s="254" t="s">
        <v>247</v>
      </c>
      <c r="B25" s="255"/>
      <c r="C25" s="255"/>
      <c r="D25" s="255"/>
      <c r="E25" s="256"/>
      <c r="F25" s="10">
        <v>142</v>
      </c>
      <c r="G25" s="5">
        <v>2072432.09</v>
      </c>
      <c r="H25" s="6">
        <v>2829215.97</v>
      </c>
      <c r="I25" s="130">
        <f t="shared" si="0"/>
        <v>4901648.0600000005</v>
      </c>
      <c r="J25" s="5">
        <v>4024860.81</v>
      </c>
      <c r="K25" s="6">
        <v>2990670.39</v>
      </c>
      <c r="L25" s="130">
        <f t="shared" si="1"/>
        <v>7015531.2</v>
      </c>
    </row>
    <row r="26" spans="1:12" ht="12.75">
      <c r="A26" s="254" t="s">
        <v>248</v>
      </c>
      <c r="B26" s="255"/>
      <c r="C26" s="255"/>
      <c r="D26" s="255"/>
      <c r="E26" s="256"/>
      <c r="F26" s="10">
        <v>143</v>
      </c>
      <c r="G26" s="5"/>
      <c r="H26" s="6">
        <v>1328525.24</v>
      </c>
      <c r="I26" s="130">
        <f t="shared" si="0"/>
        <v>1328525.24</v>
      </c>
      <c r="J26" s="5">
        <v>680391.42</v>
      </c>
      <c r="K26" s="6">
        <v>1614617.55</v>
      </c>
      <c r="L26" s="130">
        <f t="shared" si="1"/>
        <v>2295008.97</v>
      </c>
    </row>
    <row r="27" spans="1:12" ht="12.75">
      <c r="A27" s="254" t="s">
        <v>7</v>
      </c>
      <c r="B27" s="255"/>
      <c r="C27" s="255"/>
      <c r="D27" s="255"/>
      <c r="E27" s="256"/>
      <c r="F27" s="10">
        <v>144</v>
      </c>
      <c r="G27" s="5"/>
      <c r="H27" s="6"/>
      <c r="I27" s="130">
        <f t="shared" si="0"/>
        <v>0</v>
      </c>
      <c r="J27" s="5"/>
      <c r="K27" s="6"/>
      <c r="L27" s="130">
        <f t="shared" si="1"/>
        <v>0</v>
      </c>
    </row>
    <row r="28" spans="1:12" ht="12.75">
      <c r="A28" s="254" t="s">
        <v>8</v>
      </c>
      <c r="B28" s="255"/>
      <c r="C28" s="255"/>
      <c r="D28" s="255"/>
      <c r="E28" s="256"/>
      <c r="F28" s="10">
        <v>145</v>
      </c>
      <c r="G28" s="5">
        <v>14237241.51</v>
      </c>
      <c r="H28" s="6">
        <v>7973759.36</v>
      </c>
      <c r="I28" s="130">
        <f t="shared" si="0"/>
        <v>22211000.87</v>
      </c>
      <c r="J28" s="5"/>
      <c r="K28" s="6"/>
      <c r="L28" s="130">
        <f t="shared" si="1"/>
        <v>0</v>
      </c>
    </row>
    <row r="29" spans="1:12" ht="12.75">
      <c r="A29" s="254" t="s">
        <v>9</v>
      </c>
      <c r="B29" s="255"/>
      <c r="C29" s="255"/>
      <c r="D29" s="255"/>
      <c r="E29" s="256"/>
      <c r="F29" s="10">
        <v>146</v>
      </c>
      <c r="G29" s="5">
        <v>52192.65</v>
      </c>
      <c r="H29" s="6">
        <v>39921462.11</v>
      </c>
      <c r="I29" s="130">
        <f t="shared" si="0"/>
        <v>39973654.76</v>
      </c>
      <c r="J29" s="5">
        <v>130258.34</v>
      </c>
      <c r="K29" s="6">
        <v>13680016.11</v>
      </c>
      <c r="L29" s="130">
        <f t="shared" si="1"/>
        <v>13810274.45</v>
      </c>
    </row>
    <row r="30" spans="1:12" ht="12.75">
      <c r="A30" s="257" t="s">
        <v>10</v>
      </c>
      <c r="B30" s="255"/>
      <c r="C30" s="255"/>
      <c r="D30" s="255"/>
      <c r="E30" s="256"/>
      <c r="F30" s="10">
        <v>147</v>
      </c>
      <c r="G30" s="5">
        <v>57991.86</v>
      </c>
      <c r="H30" s="6">
        <v>18215923.05</v>
      </c>
      <c r="I30" s="130">
        <f t="shared" si="0"/>
        <v>18273914.91</v>
      </c>
      <c r="J30" s="5">
        <v>20180.62</v>
      </c>
      <c r="K30" s="6">
        <v>20053260.32</v>
      </c>
      <c r="L30" s="130">
        <f t="shared" si="1"/>
        <v>20073440.94</v>
      </c>
    </row>
    <row r="31" spans="1:12" ht="21.75" customHeight="1">
      <c r="A31" s="257" t="s">
        <v>11</v>
      </c>
      <c r="B31" s="255"/>
      <c r="C31" s="255"/>
      <c r="D31" s="255"/>
      <c r="E31" s="256"/>
      <c r="F31" s="10">
        <v>148</v>
      </c>
      <c r="G31" s="5">
        <v>86241.54</v>
      </c>
      <c r="H31" s="6">
        <v>5326766.71</v>
      </c>
      <c r="I31" s="130">
        <f t="shared" si="0"/>
        <v>5413008.25</v>
      </c>
      <c r="J31" s="5">
        <v>63483.69</v>
      </c>
      <c r="K31" s="6">
        <v>8287131.86</v>
      </c>
      <c r="L31" s="130">
        <f t="shared" si="1"/>
        <v>8350615.550000001</v>
      </c>
    </row>
    <row r="32" spans="1:12" ht="12.75">
      <c r="A32" s="257" t="s">
        <v>12</v>
      </c>
      <c r="B32" s="255"/>
      <c r="C32" s="255"/>
      <c r="D32" s="255"/>
      <c r="E32" s="256"/>
      <c r="F32" s="10">
        <v>149</v>
      </c>
      <c r="G32" s="5">
        <v>150011.15</v>
      </c>
      <c r="H32" s="6">
        <v>17477498.86</v>
      </c>
      <c r="I32" s="130">
        <f t="shared" si="0"/>
        <v>17627510.009999998</v>
      </c>
      <c r="J32" s="5">
        <v>436137.57</v>
      </c>
      <c r="K32" s="6">
        <v>31290961.93</v>
      </c>
      <c r="L32" s="130">
        <f t="shared" si="1"/>
        <v>31727099.5</v>
      </c>
    </row>
    <row r="33" spans="1:12" ht="12.75">
      <c r="A33" s="257" t="s">
        <v>102</v>
      </c>
      <c r="B33" s="255"/>
      <c r="C33" s="255"/>
      <c r="D33" s="255"/>
      <c r="E33" s="256"/>
      <c r="F33" s="10">
        <v>150</v>
      </c>
      <c r="G33" s="131">
        <f>G34+G38</f>
        <v>-232016054.5</v>
      </c>
      <c r="H33" s="131">
        <f>H34+H38</f>
        <v>-915341808.04</v>
      </c>
      <c r="I33" s="130">
        <f t="shared" si="0"/>
        <v>-1147357862.54</v>
      </c>
      <c r="J33" s="131">
        <f>J34+J38</f>
        <v>-180500554.51999998</v>
      </c>
      <c r="K33" s="132">
        <f>K34+K38</f>
        <v>-842043237.98</v>
      </c>
      <c r="L33" s="130">
        <f t="shared" si="1"/>
        <v>-1022543792.5</v>
      </c>
    </row>
    <row r="34" spans="1:12" ht="12.75">
      <c r="A34" s="254" t="s">
        <v>103</v>
      </c>
      <c r="B34" s="255"/>
      <c r="C34" s="255"/>
      <c r="D34" s="255"/>
      <c r="E34" s="256"/>
      <c r="F34" s="10">
        <v>151</v>
      </c>
      <c r="G34" s="131">
        <f>SUM(G35:G37)</f>
        <v>-207759570.35</v>
      </c>
      <c r="H34" s="132">
        <f>SUM(H35:H37)</f>
        <v>-824177938.3199999</v>
      </c>
      <c r="I34" s="130">
        <f t="shared" si="0"/>
        <v>-1031937508.67</v>
      </c>
      <c r="J34" s="131">
        <f>SUM(J35:J37)</f>
        <v>-186350490.26</v>
      </c>
      <c r="K34" s="132">
        <f>SUM(K35:K37)</f>
        <v>-802348790.99</v>
      </c>
      <c r="L34" s="130">
        <f t="shared" si="1"/>
        <v>-988699281.25</v>
      </c>
    </row>
    <row r="35" spans="1:12" ht="12.75">
      <c r="A35" s="254" t="s">
        <v>13</v>
      </c>
      <c r="B35" s="255"/>
      <c r="C35" s="255"/>
      <c r="D35" s="255"/>
      <c r="E35" s="256"/>
      <c r="F35" s="10">
        <v>152</v>
      </c>
      <c r="G35" s="5">
        <v>-207759570.35</v>
      </c>
      <c r="H35" s="6">
        <v>-940848750.04</v>
      </c>
      <c r="I35" s="130">
        <f t="shared" si="0"/>
        <v>-1148608320.3899999</v>
      </c>
      <c r="J35" s="5">
        <v>-186350490.26</v>
      </c>
      <c r="K35" s="6">
        <v>-958053331.25</v>
      </c>
      <c r="L35" s="130">
        <f t="shared" si="1"/>
        <v>-1144403821.51</v>
      </c>
    </row>
    <row r="36" spans="1:12" ht="12.75">
      <c r="A36" s="254" t="s">
        <v>14</v>
      </c>
      <c r="B36" s="255"/>
      <c r="C36" s="255"/>
      <c r="D36" s="255"/>
      <c r="E36" s="256"/>
      <c r="F36" s="10">
        <v>153</v>
      </c>
      <c r="G36" s="5"/>
      <c r="H36" s="6">
        <v>-60092.97</v>
      </c>
      <c r="I36" s="130">
        <f t="shared" si="0"/>
        <v>-60092.97</v>
      </c>
      <c r="J36" s="5"/>
      <c r="K36" s="6"/>
      <c r="L36" s="130">
        <f t="shared" si="1"/>
        <v>0</v>
      </c>
    </row>
    <row r="37" spans="1:12" ht="12.75">
      <c r="A37" s="254" t="s">
        <v>15</v>
      </c>
      <c r="B37" s="255"/>
      <c r="C37" s="255"/>
      <c r="D37" s="255"/>
      <c r="E37" s="256"/>
      <c r="F37" s="10">
        <v>154</v>
      </c>
      <c r="G37" s="5"/>
      <c r="H37" s="6">
        <v>116730904.69</v>
      </c>
      <c r="I37" s="130">
        <f t="shared" si="0"/>
        <v>116730904.69</v>
      </c>
      <c r="J37" s="5"/>
      <c r="K37" s="6">
        <v>155704540.26</v>
      </c>
      <c r="L37" s="130">
        <f t="shared" si="1"/>
        <v>155704540.26</v>
      </c>
    </row>
    <row r="38" spans="1:12" ht="12.75">
      <c r="A38" s="254" t="s">
        <v>104</v>
      </c>
      <c r="B38" s="255"/>
      <c r="C38" s="255"/>
      <c r="D38" s="255"/>
      <c r="E38" s="256"/>
      <c r="F38" s="10">
        <v>155</v>
      </c>
      <c r="G38" s="131">
        <f>SUM(G39:G41)</f>
        <v>-24256484.15</v>
      </c>
      <c r="H38" s="132">
        <f>SUM(H39:H41)</f>
        <v>-91163869.72</v>
      </c>
      <c r="I38" s="130">
        <f t="shared" si="0"/>
        <v>-115420353.87</v>
      </c>
      <c r="J38" s="131">
        <f>SUM(J39:J41)</f>
        <v>5849935.74</v>
      </c>
      <c r="K38" s="132">
        <f>SUM(K39:K41)</f>
        <v>-39694446.989999995</v>
      </c>
      <c r="L38" s="130">
        <f t="shared" si="1"/>
        <v>-33844511.24999999</v>
      </c>
    </row>
    <row r="39" spans="1:12" ht="12.75">
      <c r="A39" s="254" t="s">
        <v>16</v>
      </c>
      <c r="B39" s="255"/>
      <c r="C39" s="255"/>
      <c r="D39" s="255"/>
      <c r="E39" s="256"/>
      <c r="F39" s="10">
        <v>156</v>
      </c>
      <c r="G39" s="5">
        <v>-24256484.15</v>
      </c>
      <c r="H39" s="6">
        <v>-264689537.48</v>
      </c>
      <c r="I39" s="130">
        <f aca="true" t="shared" si="2" ref="I39:I70">G39+H39</f>
        <v>-288946021.63</v>
      </c>
      <c r="J39" s="5">
        <v>5849935.74</v>
      </c>
      <c r="K39" s="6">
        <v>10460687.81</v>
      </c>
      <c r="L39" s="130">
        <f aca="true" t="shared" si="3" ref="L39:L70">J39+K39</f>
        <v>16310623.55</v>
      </c>
    </row>
    <row r="40" spans="1:12" ht="12.75">
      <c r="A40" s="254" t="s">
        <v>17</v>
      </c>
      <c r="B40" s="255"/>
      <c r="C40" s="255"/>
      <c r="D40" s="255"/>
      <c r="E40" s="256"/>
      <c r="F40" s="10">
        <v>157</v>
      </c>
      <c r="G40" s="5"/>
      <c r="H40" s="6"/>
      <c r="I40" s="130">
        <f t="shared" si="2"/>
        <v>0</v>
      </c>
      <c r="J40" s="5"/>
      <c r="K40" s="6"/>
      <c r="L40" s="130">
        <f t="shared" si="3"/>
        <v>0</v>
      </c>
    </row>
    <row r="41" spans="1:12" ht="12.75">
      <c r="A41" s="254" t="s">
        <v>18</v>
      </c>
      <c r="B41" s="255"/>
      <c r="C41" s="255"/>
      <c r="D41" s="255"/>
      <c r="E41" s="256"/>
      <c r="F41" s="10">
        <v>158</v>
      </c>
      <c r="G41" s="5"/>
      <c r="H41" s="6">
        <v>173525667.76</v>
      </c>
      <c r="I41" s="130">
        <f t="shared" si="2"/>
        <v>173525667.76</v>
      </c>
      <c r="J41" s="5"/>
      <c r="K41" s="6">
        <v>-50155134.8</v>
      </c>
      <c r="L41" s="130">
        <f t="shared" si="3"/>
        <v>-50155134.8</v>
      </c>
    </row>
    <row r="42" spans="1:12" ht="22.5" customHeight="1">
      <c r="A42" s="257" t="s">
        <v>105</v>
      </c>
      <c r="B42" s="255"/>
      <c r="C42" s="255"/>
      <c r="D42" s="255"/>
      <c r="E42" s="256"/>
      <c r="F42" s="10">
        <v>159</v>
      </c>
      <c r="G42" s="131">
        <f>G43+G46</f>
        <v>-30450879.11</v>
      </c>
      <c r="H42" s="132">
        <f>H43+H46</f>
        <v>0</v>
      </c>
      <c r="I42" s="130">
        <f t="shared" si="2"/>
        <v>-30450879.11</v>
      </c>
      <c r="J42" s="131">
        <f>J43+J46</f>
        <v>-46084158.46</v>
      </c>
      <c r="K42" s="132">
        <f>K43+K46</f>
        <v>-6000000</v>
      </c>
      <c r="L42" s="130">
        <f t="shared" si="3"/>
        <v>-52084158.46</v>
      </c>
    </row>
    <row r="43" spans="1:12" ht="21" customHeight="1">
      <c r="A43" s="254" t="s">
        <v>106</v>
      </c>
      <c r="B43" s="255"/>
      <c r="C43" s="255"/>
      <c r="D43" s="255"/>
      <c r="E43" s="256"/>
      <c r="F43" s="10">
        <v>160</v>
      </c>
      <c r="G43" s="131">
        <f>SUM(G44:G45)</f>
        <v>-30450879.11</v>
      </c>
      <c r="H43" s="132">
        <f>SUM(H44:H45)</f>
        <v>0</v>
      </c>
      <c r="I43" s="130">
        <f t="shared" si="2"/>
        <v>-30450879.11</v>
      </c>
      <c r="J43" s="131">
        <f>SUM(J44:J45)</f>
        <v>-46084158.46</v>
      </c>
      <c r="K43" s="132">
        <f>SUM(K44:K45)</f>
        <v>0</v>
      </c>
      <c r="L43" s="130">
        <f t="shared" si="3"/>
        <v>-46084158.46</v>
      </c>
    </row>
    <row r="44" spans="1:12" ht="12.75">
      <c r="A44" s="254" t="s">
        <v>19</v>
      </c>
      <c r="B44" s="255"/>
      <c r="C44" s="255"/>
      <c r="D44" s="255"/>
      <c r="E44" s="256"/>
      <c r="F44" s="10">
        <v>161</v>
      </c>
      <c r="G44" s="5">
        <v>-30518301.97</v>
      </c>
      <c r="H44" s="6"/>
      <c r="I44" s="130">
        <f t="shared" si="2"/>
        <v>-30518301.97</v>
      </c>
      <c r="J44" s="5">
        <v>-46050937.99</v>
      </c>
      <c r="K44" s="6"/>
      <c r="L44" s="130">
        <f t="shared" si="3"/>
        <v>-46050937.99</v>
      </c>
    </row>
    <row r="45" spans="1:12" ht="12.75">
      <c r="A45" s="254" t="s">
        <v>20</v>
      </c>
      <c r="B45" s="255"/>
      <c r="C45" s="255"/>
      <c r="D45" s="255"/>
      <c r="E45" s="256"/>
      <c r="F45" s="10">
        <v>162</v>
      </c>
      <c r="G45" s="5">
        <v>67422.86</v>
      </c>
      <c r="H45" s="6"/>
      <c r="I45" s="130">
        <f t="shared" si="2"/>
        <v>67422.86</v>
      </c>
      <c r="J45" s="5">
        <v>-33220.47</v>
      </c>
      <c r="K45" s="6"/>
      <c r="L45" s="130">
        <f t="shared" si="3"/>
        <v>-33220.47</v>
      </c>
    </row>
    <row r="46" spans="1:12" ht="21.75" customHeight="1">
      <c r="A46" s="254" t="s">
        <v>107</v>
      </c>
      <c r="B46" s="255"/>
      <c r="C46" s="255"/>
      <c r="D46" s="255"/>
      <c r="E46" s="256"/>
      <c r="F46" s="10">
        <v>163</v>
      </c>
      <c r="G46" s="131">
        <f>SUM(G47:G49)</f>
        <v>0</v>
      </c>
      <c r="H46" s="132">
        <f>SUM(H47:H49)</f>
        <v>0</v>
      </c>
      <c r="I46" s="130">
        <f t="shared" si="2"/>
        <v>0</v>
      </c>
      <c r="J46" s="131">
        <f>SUM(J47:J49)</f>
        <v>0</v>
      </c>
      <c r="K46" s="132">
        <f>SUM(K47:K49)</f>
        <v>-6000000</v>
      </c>
      <c r="L46" s="130">
        <f t="shared" si="3"/>
        <v>-6000000</v>
      </c>
    </row>
    <row r="47" spans="1:12" ht="12.75">
      <c r="A47" s="254" t="s">
        <v>21</v>
      </c>
      <c r="B47" s="255"/>
      <c r="C47" s="255"/>
      <c r="D47" s="255"/>
      <c r="E47" s="256"/>
      <c r="F47" s="10">
        <v>164</v>
      </c>
      <c r="G47" s="5"/>
      <c r="H47" s="6"/>
      <c r="I47" s="130">
        <f t="shared" si="2"/>
        <v>0</v>
      </c>
      <c r="J47" s="5"/>
      <c r="K47" s="6">
        <v>-6000000</v>
      </c>
      <c r="L47" s="130">
        <f t="shared" si="3"/>
        <v>-6000000</v>
      </c>
    </row>
    <row r="48" spans="1:12" ht="12.75">
      <c r="A48" s="254" t="s">
        <v>22</v>
      </c>
      <c r="B48" s="255"/>
      <c r="C48" s="255"/>
      <c r="D48" s="255"/>
      <c r="E48" s="256"/>
      <c r="F48" s="10">
        <v>165</v>
      </c>
      <c r="G48" s="5"/>
      <c r="H48" s="6"/>
      <c r="I48" s="130">
        <f t="shared" si="2"/>
        <v>0</v>
      </c>
      <c r="J48" s="5"/>
      <c r="K48" s="6"/>
      <c r="L48" s="130">
        <f t="shared" si="3"/>
        <v>0</v>
      </c>
    </row>
    <row r="49" spans="1:12" ht="12.75">
      <c r="A49" s="254" t="s">
        <v>23</v>
      </c>
      <c r="B49" s="255"/>
      <c r="C49" s="255"/>
      <c r="D49" s="255"/>
      <c r="E49" s="256"/>
      <c r="F49" s="10">
        <v>166</v>
      </c>
      <c r="G49" s="5"/>
      <c r="H49" s="6"/>
      <c r="I49" s="130">
        <f t="shared" si="2"/>
        <v>0</v>
      </c>
      <c r="J49" s="5"/>
      <c r="K49" s="6"/>
      <c r="L49" s="130">
        <f t="shared" si="3"/>
        <v>0</v>
      </c>
    </row>
    <row r="50" spans="1:12" ht="21" customHeight="1">
      <c r="A50" s="257" t="s">
        <v>210</v>
      </c>
      <c r="B50" s="255"/>
      <c r="C50" s="255"/>
      <c r="D50" s="255"/>
      <c r="E50" s="256"/>
      <c r="F50" s="10">
        <v>167</v>
      </c>
      <c r="G50" s="131">
        <f>SUM(G51:G53)</f>
        <v>3468687.16</v>
      </c>
      <c r="H50" s="132">
        <f>SUM(H51:H53)</f>
        <v>0</v>
      </c>
      <c r="I50" s="130">
        <f t="shared" si="2"/>
        <v>3468687.16</v>
      </c>
      <c r="J50" s="131">
        <f>SUM(J51:J53)</f>
        <v>3255895.31</v>
      </c>
      <c r="K50" s="132">
        <f>SUM(K51:K53)</f>
        <v>0</v>
      </c>
      <c r="L50" s="130">
        <f t="shared" si="3"/>
        <v>3255895.31</v>
      </c>
    </row>
    <row r="51" spans="1:12" ht="12.75">
      <c r="A51" s="254" t="s">
        <v>24</v>
      </c>
      <c r="B51" s="255"/>
      <c r="C51" s="255"/>
      <c r="D51" s="255"/>
      <c r="E51" s="256"/>
      <c r="F51" s="10">
        <v>168</v>
      </c>
      <c r="G51" s="5">
        <v>3468687.16</v>
      </c>
      <c r="H51" s="6"/>
      <c r="I51" s="130">
        <f t="shared" si="2"/>
        <v>3468687.16</v>
      </c>
      <c r="J51" s="5">
        <v>3255895.31</v>
      </c>
      <c r="K51" s="6"/>
      <c r="L51" s="130">
        <f t="shared" si="3"/>
        <v>3255895.31</v>
      </c>
    </row>
    <row r="52" spans="1:12" ht="12.75">
      <c r="A52" s="254" t="s">
        <v>25</v>
      </c>
      <c r="B52" s="255"/>
      <c r="C52" s="255"/>
      <c r="D52" s="255"/>
      <c r="E52" s="256"/>
      <c r="F52" s="10">
        <v>169</v>
      </c>
      <c r="G52" s="5"/>
      <c r="H52" s="6"/>
      <c r="I52" s="130">
        <f t="shared" si="2"/>
        <v>0</v>
      </c>
      <c r="J52" s="5"/>
      <c r="K52" s="6"/>
      <c r="L52" s="130">
        <f t="shared" si="3"/>
        <v>0</v>
      </c>
    </row>
    <row r="53" spans="1:12" ht="12.75">
      <c r="A53" s="254" t="s">
        <v>26</v>
      </c>
      <c r="B53" s="255"/>
      <c r="C53" s="255"/>
      <c r="D53" s="255"/>
      <c r="E53" s="256"/>
      <c r="F53" s="10">
        <v>170</v>
      </c>
      <c r="G53" s="5"/>
      <c r="H53" s="6"/>
      <c r="I53" s="130">
        <f t="shared" si="2"/>
        <v>0</v>
      </c>
      <c r="J53" s="5"/>
      <c r="K53" s="6"/>
      <c r="L53" s="130">
        <f t="shared" si="3"/>
        <v>0</v>
      </c>
    </row>
    <row r="54" spans="1:12" ht="21" customHeight="1">
      <c r="A54" s="257" t="s">
        <v>108</v>
      </c>
      <c r="B54" s="255"/>
      <c r="C54" s="255"/>
      <c r="D54" s="255"/>
      <c r="E54" s="256"/>
      <c r="F54" s="10">
        <v>171</v>
      </c>
      <c r="G54" s="131">
        <f>SUM(G55:G56)</f>
        <v>0</v>
      </c>
      <c r="H54" s="132">
        <f>SUM(H55:H56)</f>
        <v>0</v>
      </c>
      <c r="I54" s="130">
        <f t="shared" si="2"/>
        <v>0</v>
      </c>
      <c r="J54" s="131">
        <f>SUM(J55:J56)</f>
        <v>0</v>
      </c>
      <c r="K54" s="132">
        <f>SUM(K55:K56)</f>
        <v>0</v>
      </c>
      <c r="L54" s="130">
        <f t="shared" si="3"/>
        <v>0</v>
      </c>
    </row>
    <row r="55" spans="1:12" ht="12.75">
      <c r="A55" s="254" t="s">
        <v>27</v>
      </c>
      <c r="B55" s="255"/>
      <c r="C55" s="255"/>
      <c r="D55" s="255"/>
      <c r="E55" s="256"/>
      <c r="F55" s="10">
        <v>172</v>
      </c>
      <c r="G55" s="5"/>
      <c r="H55" s="6"/>
      <c r="I55" s="130">
        <f t="shared" si="2"/>
        <v>0</v>
      </c>
      <c r="J55" s="5"/>
      <c r="K55" s="6"/>
      <c r="L55" s="130">
        <f t="shared" si="3"/>
        <v>0</v>
      </c>
    </row>
    <row r="56" spans="1:12" ht="12.75">
      <c r="A56" s="254" t="s">
        <v>28</v>
      </c>
      <c r="B56" s="255"/>
      <c r="C56" s="255"/>
      <c r="D56" s="255"/>
      <c r="E56" s="256"/>
      <c r="F56" s="10">
        <v>173</v>
      </c>
      <c r="G56" s="5"/>
      <c r="H56" s="6"/>
      <c r="I56" s="130">
        <f t="shared" si="2"/>
        <v>0</v>
      </c>
      <c r="J56" s="5"/>
      <c r="K56" s="6"/>
      <c r="L56" s="130">
        <f t="shared" si="3"/>
        <v>0</v>
      </c>
    </row>
    <row r="57" spans="1:12" ht="21" customHeight="1">
      <c r="A57" s="257" t="s">
        <v>109</v>
      </c>
      <c r="B57" s="255"/>
      <c r="C57" s="255"/>
      <c r="D57" s="255"/>
      <c r="E57" s="256"/>
      <c r="F57" s="10">
        <v>174</v>
      </c>
      <c r="G57" s="131">
        <f>G58+G62</f>
        <v>-69664139.58</v>
      </c>
      <c r="H57" s="132">
        <f>H58+H62</f>
        <v>-607560392.98</v>
      </c>
      <c r="I57" s="130">
        <f t="shared" si="2"/>
        <v>-677224532.5600001</v>
      </c>
      <c r="J57" s="131">
        <f>J58+J62</f>
        <v>-77469887.97999999</v>
      </c>
      <c r="K57" s="132">
        <f>K58+K62</f>
        <v>-588638080.77</v>
      </c>
      <c r="L57" s="130">
        <f t="shared" si="3"/>
        <v>-666107968.75</v>
      </c>
    </row>
    <row r="58" spans="1:12" ht="12.75">
      <c r="A58" s="254" t="s">
        <v>110</v>
      </c>
      <c r="B58" s="255"/>
      <c r="C58" s="255"/>
      <c r="D58" s="255"/>
      <c r="E58" s="256"/>
      <c r="F58" s="10">
        <v>175</v>
      </c>
      <c r="G58" s="131">
        <f>SUM(G59:G61)</f>
        <v>-18235390.8</v>
      </c>
      <c r="H58" s="132">
        <f>SUM(H59:H61)</f>
        <v>-154715807.15</v>
      </c>
      <c r="I58" s="130">
        <f t="shared" si="2"/>
        <v>-172951197.95000002</v>
      </c>
      <c r="J58" s="131">
        <f>SUM(J59:J61)</f>
        <v>-15713048.39</v>
      </c>
      <c r="K58" s="132">
        <f>SUM(K59:K61)</f>
        <v>-156264920.95</v>
      </c>
      <c r="L58" s="130">
        <f t="shared" si="3"/>
        <v>-171977969.33999997</v>
      </c>
    </row>
    <row r="59" spans="1:12" ht="12.75">
      <c r="A59" s="254" t="s">
        <v>29</v>
      </c>
      <c r="B59" s="255"/>
      <c r="C59" s="255"/>
      <c r="D59" s="255"/>
      <c r="E59" s="256"/>
      <c r="F59" s="10">
        <v>176</v>
      </c>
      <c r="G59" s="5">
        <v>-13166935.17</v>
      </c>
      <c r="H59" s="6">
        <v>-111328736.14</v>
      </c>
      <c r="I59" s="130">
        <f t="shared" si="2"/>
        <v>-124495671.31</v>
      </c>
      <c r="J59" s="5">
        <v>-11194386.76</v>
      </c>
      <c r="K59" s="6">
        <v>-119591309.86</v>
      </c>
      <c r="L59" s="130">
        <f t="shared" si="3"/>
        <v>-130785696.62</v>
      </c>
    </row>
    <row r="60" spans="1:12" ht="12.75">
      <c r="A60" s="254" t="s">
        <v>30</v>
      </c>
      <c r="B60" s="255"/>
      <c r="C60" s="255"/>
      <c r="D60" s="255"/>
      <c r="E60" s="256"/>
      <c r="F60" s="10">
        <v>177</v>
      </c>
      <c r="G60" s="5">
        <v>-5068455.63</v>
      </c>
      <c r="H60" s="6">
        <v>-43387071.01</v>
      </c>
      <c r="I60" s="130">
        <f t="shared" si="2"/>
        <v>-48455526.64</v>
      </c>
      <c r="J60" s="5">
        <v>-4518661.63</v>
      </c>
      <c r="K60" s="6">
        <v>-36673611.09</v>
      </c>
      <c r="L60" s="130">
        <f t="shared" si="3"/>
        <v>-41192272.720000006</v>
      </c>
    </row>
    <row r="61" spans="1:12" ht="12.75">
      <c r="A61" s="254" t="s">
        <v>31</v>
      </c>
      <c r="B61" s="255"/>
      <c r="C61" s="255"/>
      <c r="D61" s="255"/>
      <c r="E61" s="256"/>
      <c r="F61" s="10">
        <v>178</v>
      </c>
      <c r="G61" s="5"/>
      <c r="H61" s="6"/>
      <c r="I61" s="130">
        <f t="shared" si="2"/>
        <v>0</v>
      </c>
      <c r="J61" s="5"/>
      <c r="K61" s="6"/>
      <c r="L61" s="130">
        <f t="shared" si="3"/>
        <v>0</v>
      </c>
    </row>
    <row r="62" spans="1:12" ht="24" customHeight="1">
      <c r="A62" s="254" t="s">
        <v>111</v>
      </c>
      <c r="B62" s="255"/>
      <c r="C62" s="255"/>
      <c r="D62" s="255"/>
      <c r="E62" s="256"/>
      <c r="F62" s="10">
        <v>179</v>
      </c>
      <c r="G62" s="131">
        <f>SUM(G63:G65)</f>
        <v>-51428748.78</v>
      </c>
      <c r="H62" s="132">
        <f>SUM(H63:H65)</f>
        <v>-452844585.83</v>
      </c>
      <c r="I62" s="130">
        <f t="shared" si="2"/>
        <v>-504273334.61</v>
      </c>
      <c r="J62" s="131">
        <f>SUM(J63:J65)</f>
        <v>-61756839.589999996</v>
      </c>
      <c r="K62" s="132">
        <f>SUM(K63:K65)</f>
        <v>-432373159.81999993</v>
      </c>
      <c r="L62" s="130">
        <f t="shared" si="3"/>
        <v>-494129999.4099999</v>
      </c>
    </row>
    <row r="63" spans="1:12" ht="12.75">
      <c r="A63" s="254" t="s">
        <v>32</v>
      </c>
      <c r="B63" s="255"/>
      <c r="C63" s="255"/>
      <c r="D63" s="255"/>
      <c r="E63" s="256"/>
      <c r="F63" s="10">
        <v>180</v>
      </c>
      <c r="G63" s="5">
        <v>-1213546.4</v>
      </c>
      <c r="H63" s="6">
        <v>-33849599.08</v>
      </c>
      <c r="I63" s="130">
        <f t="shared" si="2"/>
        <v>-35063145.48</v>
      </c>
      <c r="J63" s="5">
        <v>-1306945.65</v>
      </c>
      <c r="K63" s="6">
        <v>-34823435.08</v>
      </c>
      <c r="L63" s="130">
        <f t="shared" si="3"/>
        <v>-36130380.73</v>
      </c>
    </row>
    <row r="64" spans="1:12" ht="12.75">
      <c r="A64" s="254" t="s">
        <v>47</v>
      </c>
      <c r="B64" s="255"/>
      <c r="C64" s="255"/>
      <c r="D64" s="255"/>
      <c r="E64" s="256"/>
      <c r="F64" s="10">
        <v>181</v>
      </c>
      <c r="G64" s="5">
        <v>-30967138.48</v>
      </c>
      <c r="H64" s="6">
        <v>-244005995.7</v>
      </c>
      <c r="I64" s="130">
        <f t="shared" si="2"/>
        <v>-274973134.18</v>
      </c>
      <c r="J64" s="5">
        <v>-31041486.63</v>
      </c>
      <c r="K64" s="6">
        <v>-238108608.39</v>
      </c>
      <c r="L64" s="130">
        <f t="shared" si="3"/>
        <v>-269150095.02</v>
      </c>
    </row>
    <row r="65" spans="1:12" ht="12.75">
      <c r="A65" s="254" t="s">
        <v>48</v>
      </c>
      <c r="B65" s="255"/>
      <c r="C65" s="255"/>
      <c r="D65" s="255"/>
      <c r="E65" s="256"/>
      <c r="F65" s="10">
        <v>182</v>
      </c>
      <c r="G65" s="5">
        <v>-19248063.9</v>
      </c>
      <c r="H65" s="6">
        <v>-174988991.05</v>
      </c>
      <c r="I65" s="130">
        <f t="shared" si="2"/>
        <v>-194237054.95000002</v>
      </c>
      <c r="J65" s="5">
        <v>-29408407.31</v>
      </c>
      <c r="K65" s="6">
        <v>-159441116.35</v>
      </c>
      <c r="L65" s="130">
        <f t="shared" si="3"/>
        <v>-188849523.66</v>
      </c>
    </row>
    <row r="66" spans="1:12" ht="12.75">
      <c r="A66" s="257" t="s">
        <v>112</v>
      </c>
      <c r="B66" s="255"/>
      <c r="C66" s="255"/>
      <c r="D66" s="255"/>
      <c r="E66" s="256"/>
      <c r="F66" s="10">
        <v>183</v>
      </c>
      <c r="G66" s="131">
        <f>SUM(G67:G73)</f>
        <v>-7576738.44</v>
      </c>
      <c r="H66" s="132">
        <f>SUM(H67:H73)</f>
        <v>-47027116</v>
      </c>
      <c r="I66" s="130">
        <f t="shared" si="2"/>
        <v>-54603854.44</v>
      </c>
      <c r="J66" s="131">
        <f>SUM(J67:J73)</f>
        <v>-31681448.35</v>
      </c>
      <c r="K66" s="132">
        <f>SUM(K67:K73)</f>
        <v>-117029459.79</v>
      </c>
      <c r="L66" s="130">
        <f t="shared" si="3"/>
        <v>-148710908.14000002</v>
      </c>
    </row>
    <row r="67" spans="1:12" ht="21" customHeight="1">
      <c r="A67" s="254" t="s">
        <v>221</v>
      </c>
      <c r="B67" s="255"/>
      <c r="C67" s="255"/>
      <c r="D67" s="255"/>
      <c r="E67" s="256"/>
      <c r="F67" s="10">
        <v>184</v>
      </c>
      <c r="G67" s="5"/>
      <c r="H67" s="6"/>
      <c r="I67" s="130">
        <f t="shared" si="2"/>
        <v>0</v>
      </c>
      <c r="J67" s="5"/>
      <c r="K67" s="6"/>
      <c r="L67" s="130">
        <f t="shared" si="3"/>
        <v>0</v>
      </c>
    </row>
    <row r="68" spans="1:12" ht="12.75">
      <c r="A68" s="254" t="s">
        <v>49</v>
      </c>
      <c r="B68" s="255"/>
      <c r="C68" s="255"/>
      <c r="D68" s="255"/>
      <c r="E68" s="256"/>
      <c r="F68" s="10">
        <v>185</v>
      </c>
      <c r="G68" s="5"/>
      <c r="H68" s="6"/>
      <c r="I68" s="130">
        <f t="shared" si="2"/>
        <v>0</v>
      </c>
      <c r="J68" s="5"/>
      <c r="K68" s="6"/>
      <c r="L68" s="130">
        <f t="shared" si="3"/>
        <v>0</v>
      </c>
    </row>
    <row r="69" spans="1:12" ht="12.75">
      <c r="A69" s="254" t="s">
        <v>206</v>
      </c>
      <c r="B69" s="255"/>
      <c r="C69" s="255"/>
      <c r="D69" s="255"/>
      <c r="E69" s="256"/>
      <c r="F69" s="10">
        <v>186</v>
      </c>
      <c r="G69" s="5"/>
      <c r="H69" s="6">
        <v>-1483200</v>
      </c>
      <c r="I69" s="130">
        <f t="shared" si="2"/>
        <v>-1483200</v>
      </c>
      <c r="J69" s="5">
        <v>-17834824.51</v>
      </c>
      <c r="K69" s="6">
        <v>-47584748.49</v>
      </c>
      <c r="L69" s="130">
        <f t="shared" si="3"/>
        <v>-65419573</v>
      </c>
    </row>
    <row r="70" spans="1:12" ht="23.25" customHeight="1">
      <c r="A70" s="254" t="s">
        <v>254</v>
      </c>
      <c r="B70" s="255"/>
      <c r="C70" s="255"/>
      <c r="D70" s="255"/>
      <c r="E70" s="256"/>
      <c r="F70" s="10">
        <v>187</v>
      </c>
      <c r="G70" s="5">
        <v>-2546241.9</v>
      </c>
      <c r="H70" s="6">
        <v>-8696942.67</v>
      </c>
      <c r="I70" s="130">
        <f t="shared" si="2"/>
        <v>-11243184.57</v>
      </c>
      <c r="J70" s="5">
        <v>-3045072.22</v>
      </c>
      <c r="K70" s="6">
        <v>-432937.76</v>
      </c>
      <c r="L70" s="130">
        <f t="shared" si="3"/>
        <v>-3478009.9800000004</v>
      </c>
    </row>
    <row r="71" spans="1:12" ht="19.5" customHeight="1">
      <c r="A71" s="254" t="s">
        <v>255</v>
      </c>
      <c r="B71" s="255"/>
      <c r="C71" s="255"/>
      <c r="D71" s="255"/>
      <c r="E71" s="256"/>
      <c r="F71" s="10">
        <v>188</v>
      </c>
      <c r="G71" s="5">
        <v>-4649983.68</v>
      </c>
      <c r="H71" s="6">
        <v>-4535406.73</v>
      </c>
      <c r="I71" s="130">
        <f aca="true" t="shared" si="4" ref="I71:I99">G71+H71</f>
        <v>-9185390.41</v>
      </c>
      <c r="J71" s="5">
        <v>-837818.3</v>
      </c>
      <c r="K71" s="6">
        <v>-691609.45</v>
      </c>
      <c r="L71" s="130">
        <f aca="true" t="shared" si="5" ref="L71:L99">J71+K71</f>
        <v>-1529427.75</v>
      </c>
    </row>
    <row r="72" spans="1:12" ht="12.75">
      <c r="A72" s="254" t="s">
        <v>257</v>
      </c>
      <c r="B72" s="255"/>
      <c r="C72" s="255"/>
      <c r="D72" s="255"/>
      <c r="E72" s="256"/>
      <c r="F72" s="10">
        <v>189</v>
      </c>
      <c r="G72" s="5"/>
      <c r="H72" s="6"/>
      <c r="I72" s="130">
        <f t="shared" si="4"/>
        <v>0</v>
      </c>
      <c r="J72" s="5">
        <v>-9492449.53</v>
      </c>
      <c r="K72" s="6">
        <v>-5317271.63</v>
      </c>
      <c r="L72" s="130">
        <f t="shared" si="5"/>
        <v>-14809721.16</v>
      </c>
    </row>
    <row r="73" spans="1:12" ht="12.75">
      <c r="A73" s="254" t="s">
        <v>256</v>
      </c>
      <c r="B73" s="255"/>
      <c r="C73" s="255"/>
      <c r="D73" s="255"/>
      <c r="E73" s="256"/>
      <c r="F73" s="10">
        <v>190</v>
      </c>
      <c r="G73" s="5">
        <v>-380512.86</v>
      </c>
      <c r="H73" s="6">
        <v>-32311566.6</v>
      </c>
      <c r="I73" s="130">
        <f t="shared" si="4"/>
        <v>-32692079.46</v>
      </c>
      <c r="J73" s="5">
        <v>-471283.79</v>
      </c>
      <c r="K73" s="6">
        <v>-63002892.46</v>
      </c>
      <c r="L73" s="130">
        <f t="shared" si="5"/>
        <v>-63474176.25</v>
      </c>
    </row>
    <row r="74" spans="1:12" ht="24.75" customHeight="1">
      <c r="A74" s="257" t="s">
        <v>113</v>
      </c>
      <c r="B74" s="255"/>
      <c r="C74" s="255"/>
      <c r="D74" s="255"/>
      <c r="E74" s="256"/>
      <c r="F74" s="10">
        <v>191</v>
      </c>
      <c r="G74" s="131">
        <f>SUM(G75:G76)</f>
        <v>-74053.53</v>
      </c>
      <c r="H74" s="132">
        <f>SUM(H75:H76)</f>
        <v>-53254550.5</v>
      </c>
      <c r="I74" s="130">
        <f t="shared" si="4"/>
        <v>-53328604.03</v>
      </c>
      <c r="J74" s="131">
        <f>SUM(J75:J76)</f>
        <v>-183167.62</v>
      </c>
      <c r="K74" s="132">
        <f>SUM(K75:K76)</f>
        <v>-56033991.42</v>
      </c>
      <c r="L74" s="130">
        <f t="shared" si="5"/>
        <v>-56217159.04</v>
      </c>
    </row>
    <row r="75" spans="1:12" ht="12.75">
      <c r="A75" s="254" t="s">
        <v>50</v>
      </c>
      <c r="B75" s="255"/>
      <c r="C75" s="255"/>
      <c r="D75" s="255"/>
      <c r="E75" s="256"/>
      <c r="F75" s="10">
        <v>192</v>
      </c>
      <c r="G75" s="5"/>
      <c r="H75" s="6"/>
      <c r="I75" s="130">
        <f t="shared" si="4"/>
        <v>0</v>
      </c>
      <c r="J75" s="5"/>
      <c r="K75" s="6"/>
      <c r="L75" s="130">
        <f t="shared" si="5"/>
        <v>0</v>
      </c>
    </row>
    <row r="76" spans="1:12" ht="12.75">
      <c r="A76" s="254" t="s">
        <v>51</v>
      </c>
      <c r="B76" s="255"/>
      <c r="C76" s="255"/>
      <c r="D76" s="255"/>
      <c r="E76" s="256"/>
      <c r="F76" s="10">
        <v>193</v>
      </c>
      <c r="G76" s="5">
        <v>-74053.53</v>
      </c>
      <c r="H76" s="6">
        <v>-53254550.5</v>
      </c>
      <c r="I76" s="130">
        <f t="shared" si="4"/>
        <v>-53328604.03</v>
      </c>
      <c r="J76" s="5">
        <v>-183167.62</v>
      </c>
      <c r="K76" s="6">
        <v>-56033991.42</v>
      </c>
      <c r="L76" s="130">
        <f t="shared" si="5"/>
        <v>-56217159.04</v>
      </c>
    </row>
    <row r="77" spans="1:12" ht="12.75">
      <c r="A77" s="257" t="s">
        <v>59</v>
      </c>
      <c r="B77" s="255"/>
      <c r="C77" s="255"/>
      <c r="D77" s="255"/>
      <c r="E77" s="256"/>
      <c r="F77" s="10">
        <v>194</v>
      </c>
      <c r="G77" s="5"/>
      <c r="H77" s="6">
        <v>-34798774.78</v>
      </c>
      <c r="I77" s="130">
        <f t="shared" si="4"/>
        <v>-34798774.78</v>
      </c>
      <c r="J77" s="5"/>
      <c r="K77" s="6">
        <v>-311650.52</v>
      </c>
      <c r="L77" s="130">
        <f t="shared" si="5"/>
        <v>-311650.52</v>
      </c>
    </row>
    <row r="78" spans="1:12" ht="48" customHeight="1">
      <c r="A78" s="257" t="s">
        <v>365</v>
      </c>
      <c r="B78" s="255"/>
      <c r="C78" s="255"/>
      <c r="D78" s="255"/>
      <c r="E78" s="256"/>
      <c r="F78" s="10">
        <v>195</v>
      </c>
      <c r="G78" s="131">
        <f>G7+G16+G30+G31+G32+G33+G42+G50+G54+G57+G66+G74+G77</f>
        <v>5072749.020000039</v>
      </c>
      <c r="H78" s="132">
        <f>H7+H16+H30+H31+H32+H33+H42+H50+H54+H57+H66+H74+H77</f>
        <v>62667335.22999999</v>
      </c>
      <c r="I78" s="130">
        <f t="shared" si="4"/>
        <v>67740084.25000003</v>
      </c>
      <c r="J78" s="131">
        <f>J7+J16+J30+J31+J32+J33+J42+J50+J54+J57+J66+J74+J77</f>
        <v>10478529.400000004</v>
      </c>
      <c r="K78" s="132">
        <f>K7+K16+K30+K31+K32+K33+K42+K50+K54+K57+K66+K74+K77</f>
        <v>90947776.1500001</v>
      </c>
      <c r="L78" s="130">
        <f t="shared" si="5"/>
        <v>101426305.5500001</v>
      </c>
    </row>
    <row r="79" spans="1:12" ht="12.75">
      <c r="A79" s="257" t="s">
        <v>114</v>
      </c>
      <c r="B79" s="255"/>
      <c r="C79" s="255"/>
      <c r="D79" s="255"/>
      <c r="E79" s="256"/>
      <c r="F79" s="10">
        <v>196</v>
      </c>
      <c r="G79" s="131">
        <f>SUM(G80:G81)</f>
        <v>-1014549.81</v>
      </c>
      <c r="H79" s="132">
        <f>SUM(H80:H81)</f>
        <v>-12533467.04</v>
      </c>
      <c r="I79" s="130">
        <f t="shared" si="4"/>
        <v>-13548016.85</v>
      </c>
      <c r="J79" s="131">
        <f>SUM(J80:J81)</f>
        <v>-2095705.88</v>
      </c>
      <c r="K79" s="132">
        <f>SUM(K80:K81)</f>
        <v>-18189555.23</v>
      </c>
      <c r="L79" s="130">
        <f t="shared" si="5"/>
        <v>-20285261.11</v>
      </c>
    </row>
    <row r="80" spans="1:12" ht="12.75">
      <c r="A80" s="254" t="s">
        <v>52</v>
      </c>
      <c r="B80" s="255"/>
      <c r="C80" s="255"/>
      <c r="D80" s="255"/>
      <c r="E80" s="256"/>
      <c r="F80" s="10">
        <v>197</v>
      </c>
      <c r="G80" s="5">
        <v>-1014549.81</v>
      </c>
      <c r="H80" s="6">
        <v>-12533467.04</v>
      </c>
      <c r="I80" s="130">
        <f t="shared" si="4"/>
        <v>-13548016.85</v>
      </c>
      <c r="J80" s="5">
        <v>-2095705.88</v>
      </c>
      <c r="K80" s="6">
        <v>-18189555.23</v>
      </c>
      <c r="L80" s="130">
        <f t="shared" si="5"/>
        <v>-20285261.11</v>
      </c>
    </row>
    <row r="81" spans="1:12" ht="12.75">
      <c r="A81" s="254" t="s">
        <v>53</v>
      </c>
      <c r="B81" s="255"/>
      <c r="C81" s="255"/>
      <c r="D81" s="255"/>
      <c r="E81" s="256"/>
      <c r="F81" s="10">
        <v>198</v>
      </c>
      <c r="G81" s="5"/>
      <c r="H81" s="6"/>
      <c r="I81" s="130">
        <f t="shared" si="4"/>
        <v>0</v>
      </c>
      <c r="J81" s="5"/>
      <c r="K81" s="6"/>
      <c r="L81" s="130">
        <f t="shared" si="5"/>
        <v>0</v>
      </c>
    </row>
    <row r="82" spans="1:12" ht="21" customHeight="1">
      <c r="A82" s="257" t="s">
        <v>208</v>
      </c>
      <c r="B82" s="255"/>
      <c r="C82" s="255"/>
      <c r="D82" s="255"/>
      <c r="E82" s="256"/>
      <c r="F82" s="10">
        <v>199</v>
      </c>
      <c r="G82" s="131">
        <f>G78+G79</f>
        <v>4058199.2100000386</v>
      </c>
      <c r="H82" s="132">
        <f>H78+H79</f>
        <v>50133868.18999999</v>
      </c>
      <c r="I82" s="130">
        <f t="shared" si="4"/>
        <v>54192067.40000003</v>
      </c>
      <c r="J82" s="131">
        <f>J78+J79</f>
        <v>8382823.520000004</v>
      </c>
      <c r="K82" s="132">
        <f>K78+K79</f>
        <v>72758220.92000009</v>
      </c>
      <c r="L82" s="130">
        <f t="shared" si="5"/>
        <v>81141044.4400001</v>
      </c>
    </row>
    <row r="83" spans="1:12" ht="12.75">
      <c r="A83" s="257" t="s">
        <v>258</v>
      </c>
      <c r="B83" s="258"/>
      <c r="C83" s="258"/>
      <c r="D83" s="258"/>
      <c r="E83" s="266"/>
      <c r="F83" s="10">
        <v>200</v>
      </c>
      <c r="G83" s="5"/>
      <c r="H83" s="6"/>
      <c r="I83" s="130">
        <f t="shared" si="4"/>
        <v>0</v>
      </c>
      <c r="J83" s="5"/>
      <c r="K83" s="6"/>
      <c r="L83" s="130">
        <f t="shared" si="5"/>
        <v>0</v>
      </c>
    </row>
    <row r="84" spans="1:12" ht="12.75">
      <c r="A84" s="257" t="s">
        <v>259</v>
      </c>
      <c r="B84" s="258"/>
      <c r="C84" s="258"/>
      <c r="D84" s="258"/>
      <c r="E84" s="266"/>
      <c r="F84" s="10">
        <v>201</v>
      </c>
      <c r="G84" s="5"/>
      <c r="H84" s="6"/>
      <c r="I84" s="130">
        <f t="shared" si="4"/>
        <v>0</v>
      </c>
      <c r="J84" s="5"/>
      <c r="K84" s="6"/>
      <c r="L84" s="130">
        <f t="shared" si="5"/>
        <v>0</v>
      </c>
    </row>
    <row r="85" spans="1:12" ht="12.75">
      <c r="A85" s="257" t="s">
        <v>264</v>
      </c>
      <c r="B85" s="258"/>
      <c r="C85" s="258"/>
      <c r="D85" s="258"/>
      <c r="E85" s="258"/>
      <c r="F85" s="10">
        <v>202</v>
      </c>
      <c r="G85" s="5">
        <f>G7+G16+G30+G31+G32</f>
        <v>341385927.02000004</v>
      </c>
      <c r="H85" s="5">
        <f>H7+H16+H30+H31+H32</f>
        <v>1720649977.53</v>
      </c>
      <c r="I85" s="136">
        <f t="shared" si="4"/>
        <v>2062035904.55</v>
      </c>
      <c r="J85" s="5">
        <f>J7+J16+J30+J31+J32</f>
        <v>343141851.02</v>
      </c>
      <c r="K85" s="5">
        <f>K7+K16+K30+K31+K32</f>
        <v>1701004196.63</v>
      </c>
      <c r="L85" s="136">
        <f t="shared" si="5"/>
        <v>2044146047.65</v>
      </c>
    </row>
    <row r="86" spans="1:12" ht="12.75">
      <c r="A86" s="257" t="s">
        <v>265</v>
      </c>
      <c r="B86" s="258"/>
      <c r="C86" s="258"/>
      <c r="D86" s="258"/>
      <c r="E86" s="258"/>
      <c r="F86" s="10">
        <v>203</v>
      </c>
      <c r="G86" s="5">
        <f>G33+G42+G50+G54+G57+G66+G74+G77+G80</f>
        <v>-337327727.81</v>
      </c>
      <c r="H86" s="5">
        <f>H33+H42+H50+H54+H57+H66+H74+H77+H80</f>
        <v>-1670516109.34</v>
      </c>
      <c r="I86" s="136">
        <f t="shared" si="4"/>
        <v>-2007843837.1499999</v>
      </c>
      <c r="J86" s="5">
        <f>J33+J42+J50+J54+J57+J66+J74+J77+J80</f>
        <v>-334759027.5</v>
      </c>
      <c r="K86" s="5">
        <f>K33+K42+K50+K54+K57+K66+K74+K77+K80</f>
        <v>-1628245975.71</v>
      </c>
      <c r="L86" s="136">
        <f t="shared" si="5"/>
        <v>-1963005003.21</v>
      </c>
    </row>
    <row r="87" spans="1:12" ht="12.75">
      <c r="A87" s="257" t="s">
        <v>209</v>
      </c>
      <c r="B87" s="255"/>
      <c r="C87" s="255"/>
      <c r="D87" s="255"/>
      <c r="E87" s="255"/>
      <c r="F87" s="10">
        <v>204</v>
      </c>
      <c r="G87" s="131">
        <f>SUM(G88:G94)-G95</f>
        <v>-26679871.28</v>
      </c>
      <c r="H87" s="132">
        <f>SUM(H88:H94)-H95</f>
        <v>-54981018.379999995</v>
      </c>
      <c r="I87" s="130">
        <f t="shared" si="4"/>
        <v>-81660889.66</v>
      </c>
      <c r="J87" s="131">
        <f>SUM(J88:J94)-J95</f>
        <v>5398974.62</v>
      </c>
      <c r="K87" s="132">
        <f>SUM(K88:K94)-K95</f>
        <v>-10862001.57</v>
      </c>
      <c r="L87" s="130">
        <f t="shared" si="5"/>
        <v>-5463026.95</v>
      </c>
    </row>
    <row r="88" spans="1:12" ht="19.5" customHeight="1">
      <c r="A88" s="254" t="s">
        <v>266</v>
      </c>
      <c r="B88" s="255"/>
      <c r="C88" s="255"/>
      <c r="D88" s="255"/>
      <c r="E88" s="255"/>
      <c r="F88" s="10">
        <v>205</v>
      </c>
      <c r="G88" s="5"/>
      <c r="H88" s="6"/>
      <c r="I88" s="130">
        <f t="shared" si="4"/>
        <v>0</v>
      </c>
      <c r="J88" s="5"/>
      <c r="K88" s="6"/>
      <c r="L88" s="130">
        <f t="shared" si="5"/>
        <v>0</v>
      </c>
    </row>
    <row r="89" spans="1:12" ht="23.25" customHeight="1">
      <c r="A89" s="254" t="s">
        <v>267</v>
      </c>
      <c r="B89" s="255"/>
      <c r="C89" s="255"/>
      <c r="D89" s="255"/>
      <c r="E89" s="255"/>
      <c r="F89" s="10">
        <v>206</v>
      </c>
      <c r="G89" s="5">
        <v>-26679871.28</v>
      </c>
      <c r="H89" s="6">
        <v>-50225517.26</v>
      </c>
      <c r="I89" s="130">
        <f t="shared" si="4"/>
        <v>-76905388.53999999</v>
      </c>
      <c r="J89" s="5">
        <v>5398974.62</v>
      </c>
      <c r="K89" s="6">
        <v>-6849190.59</v>
      </c>
      <c r="L89" s="130">
        <f t="shared" si="5"/>
        <v>-1450215.9699999997</v>
      </c>
    </row>
    <row r="90" spans="1:12" ht="21.75" customHeight="1">
      <c r="A90" s="254" t="s">
        <v>268</v>
      </c>
      <c r="B90" s="255"/>
      <c r="C90" s="255"/>
      <c r="D90" s="255"/>
      <c r="E90" s="255"/>
      <c r="F90" s="10">
        <v>207</v>
      </c>
      <c r="G90" s="5"/>
      <c r="H90" s="6">
        <v>-4755501.12</v>
      </c>
      <c r="I90" s="130">
        <f t="shared" si="4"/>
        <v>-4755501.12</v>
      </c>
      <c r="J90" s="5"/>
      <c r="K90" s="6">
        <v>-4012810.98</v>
      </c>
      <c r="L90" s="130">
        <f t="shared" si="5"/>
        <v>-4012810.98</v>
      </c>
    </row>
    <row r="91" spans="1:12" ht="21" customHeight="1">
      <c r="A91" s="254" t="s">
        <v>269</v>
      </c>
      <c r="B91" s="255"/>
      <c r="C91" s="255"/>
      <c r="D91" s="255"/>
      <c r="E91" s="255"/>
      <c r="F91" s="10">
        <v>208</v>
      </c>
      <c r="G91" s="5"/>
      <c r="H91" s="6"/>
      <c r="I91" s="130">
        <f t="shared" si="4"/>
        <v>0</v>
      </c>
      <c r="J91" s="5"/>
      <c r="K91" s="6"/>
      <c r="L91" s="130">
        <f t="shared" si="5"/>
        <v>0</v>
      </c>
    </row>
    <row r="92" spans="1:12" ht="12.75">
      <c r="A92" s="254" t="s">
        <v>270</v>
      </c>
      <c r="B92" s="255"/>
      <c r="C92" s="255"/>
      <c r="D92" s="255"/>
      <c r="E92" s="255"/>
      <c r="F92" s="10">
        <v>209</v>
      </c>
      <c r="G92" s="5"/>
      <c r="H92" s="6"/>
      <c r="I92" s="130">
        <f t="shared" si="4"/>
        <v>0</v>
      </c>
      <c r="J92" s="5"/>
      <c r="K92" s="6"/>
      <c r="L92" s="130">
        <f t="shared" si="5"/>
        <v>0</v>
      </c>
    </row>
    <row r="93" spans="1:12" ht="22.5" customHeight="1">
      <c r="A93" s="254" t="s">
        <v>271</v>
      </c>
      <c r="B93" s="255"/>
      <c r="C93" s="255"/>
      <c r="D93" s="255"/>
      <c r="E93" s="255"/>
      <c r="F93" s="10">
        <v>210</v>
      </c>
      <c r="G93" s="5"/>
      <c r="H93" s="6"/>
      <c r="I93" s="130">
        <f t="shared" si="4"/>
        <v>0</v>
      </c>
      <c r="J93" s="5"/>
      <c r="K93" s="6"/>
      <c r="L93" s="130">
        <f t="shared" si="5"/>
        <v>0</v>
      </c>
    </row>
    <row r="94" spans="1:12" ht="12.75">
      <c r="A94" s="254" t="s">
        <v>272</v>
      </c>
      <c r="B94" s="255"/>
      <c r="C94" s="255"/>
      <c r="D94" s="255"/>
      <c r="E94" s="255"/>
      <c r="F94" s="10">
        <v>211</v>
      </c>
      <c r="G94" s="5"/>
      <c r="H94" s="6"/>
      <c r="I94" s="130">
        <f t="shared" si="4"/>
        <v>0</v>
      </c>
      <c r="J94" s="5"/>
      <c r="K94" s="6"/>
      <c r="L94" s="130">
        <f t="shared" si="5"/>
        <v>0</v>
      </c>
    </row>
    <row r="95" spans="1:12" ht="12.75">
      <c r="A95" s="254" t="s">
        <v>273</v>
      </c>
      <c r="B95" s="255"/>
      <c r="C95" s="255"/>
      <c r="D95" s="255"/>
      <c r="E95" s="255"/>
      <c r="F95" s="10">
        <v>212</v>
      </c>
      <c r="G95" s="5"/>
      <c r="H95" s="6"/>
      <c r="I95" s="130">
        <f t="shared" si="4"/>
        <v>0</v>
      </c>
      <c r="J95" s="5"/>
      <c r="K95" s="6"/>
      <c r="L95" s="130">
        <f t="shared" si="5"/>
        <v>0</v>
      </c>
    </row>
    <row r="96" spans="1:12" ht="12.75">
      <c r="A96" s="257" t="s">
        <v>207</v>
      </c>
      <c r="B96" s="255"/>
      <c r="C96" s="255"/>
      <c r="D96" s="255"/>
      <c r="E96" s="255"/>
      <c r="F96" s="10">
        <v>213</v>
      </c>
      <c r="G96" s="131">
        <f>G82+G87</f>
        <v>-22621672.069999963</v>
      </c>
      <c r="H96" s="132">
        <f>H82+H87</f>
        <v>-4847150.190000005</v>
      </c>
      <c r="I96" s="130">
        <f t="shared" si="4"/>
        <v>-27468822.259999968</v>
      </c>
      <c r="J96" s="131">
        <f>J82+J87</f>
        <v>13781798.140000004</v>
      </c>
      <c r="K96" s="132">
        <f>K82+K87</f>
        <v>61896219.35000009</v>
      </c>
      <c r="L96" s="130">
        <f t="shared" si="5"/>
        <v>75678017.4900001</v>
      </c>
    </row>
    <row r="97" spans="1:12" ht="12.75">
      <c r="A97" s="257" t="s">
        <v>258</v>
      </c>
      <c r="B97" s="258"/>
      <c r="C97" s="258"/>
      <c r="D97" s="258"/>
      <c r="E97" s="266"/>
      <c r="F97" s="10">
        <v>214</v>
      </c>
      <c r="G97" s="5"/>
      <c r="H97" s="6"/>
      <c r="I97" s="130">
        <f t="shared" si="4"/>
        <v>0</v>
      </c>
      <c r="J97" s="5"/>
      <c r="K97" s="6"/>
      <c r="L97" s="130">
        <f t="shared" si="5"/>
        <v>0</v>
      </c>
    </row>
    <row r="98" spans="1:12" ht="12.75">
      <c r="A98" s="257" t="s">
        <v>259</v>
      </c>
      <c r="B98" s="258"/>
      <c r="C98" s="258"/>
      <c r="D98" s="258"/>
      <c r="E98" s="266"/>
      <c r="F98" s="10">
        <v>215</v>
      </c>
      <c r="G98" s="5"/>
      <c r="H98" s="6"/>
      <c r="I98" s="130">
        <f t="shared" si="4"/>
        <v>0</v>
      </c>
      <c r="J98" s="5"/>
      <c r="K98" s="6"/>
      <c r="L98" s="130">
        <f t="shared" si="5"/>
        <v>0</v>
      </c>
    </row>
    <row r="99" spans="1:12" ht="12.75">
      <c r="A99" s="259" t="s">
        <v>299</v>
      </c>
      <c r="B99" s="261"/>
      <c r="C99" s="261"/>
      <c r="D99" s="261"/>
      <c r="E99" s="261"/>
      <c r="F99" s="11">
        <v>216</v>
      </c>
      <c r="G99" s="7">
        <v>0</v>
      </c>
      <c r="H99" s="8">
        <v>0</v>
      </c>
      <c r="I99" s="133">
        <f t="shared" si="4"/>
        <v>0</v>
      </c>
      <c r="J99" s="7">
        <v>0</v>
      </c>
      <c r="K99" s="8">
        <v>0</v>
      </c>
      <c r="L99" s="133">
        <f t="shared" si="5"/>
        <v>0</v>
      </c>
    </row>
    <row r="100" spans="1:12" ht="12.75">
      <c r="A100" s="274" t="s">
        <v>378</v>
      </c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  <c r="L100" s="274"/>
    </row>
  </sheetData>
  <sheetProtection/>
  <mergeCells count="101">
    <mergeCell ref="A2:L2"/>
    <mergeCell ref="J4:L4"/>
    <mergeCell ref="A6:E6"/>
    <mergeCell ref="G4:I4"/>
    <mergeCell ref="K3:L3"/>
    <mergeCell ref="F4:F5"/>
    <mergeCell ref="A4:E5"/>
    <mergeCell ref="A9:E9"/>
    <mergeCell ref="A10:E10"/>
    <mergeCell ref="A11:E11"/>
    <mergeCell ref="A7:E7"/>
    <mergeCell ref="A16:E16"/>
    <mergeCell ref="A17:E17"/>
    <mergeCell ref="A8:E8"/>
    <mergeCell ref="A12:E12"/>
    <mergeCell ref="A13:E13"/>
    <mergeCell ref="A14:E14"/>
    <mergeCell ref="A15:E15"/>
    <mergeCell ref="A28:E28"/>
    <mergeCell ref="A29:E29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40:E40"/>
    <mergeCell ref="A41:E41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52:E52"/>
    <mergeCell ref="A51:E51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64:E64"/>
    <mergeCell ref="A65:E65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76:E76"/>
    <mergeCell ref="A77:E77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8:E78"/>
    <mergeCell ref="A79:E79"/>
    <mergeCell ref="A80:E80"/>
    <mergeCell ref="A87:E87"/>
    <mergeCell ref="A81:E81"/>
    <mergeCell ref="A82:E82"/>
    <mergeCell ref="A83:E83"/>
    <mergeCell ref="A84:E84"/>
    <mergeCell ref="A85:E85"/>
    <mergeCell ref="A98:E98"/>
    <mergeCell ref="A99:E99"/>
    <mergeCell ref="A100:L100"/>
    <mergeCell ref="A93:E93"/>
    <mergeCell ref="A94:E94"/>
    <mergeCell ref="A95:E95"/>
    <mergeCell ref="A96:E96"/>
    <mergeCell ref="A97:E97"/>
    <mergeCell ref="A90:E90"/>
    <mergeCell ref="A91:E91"/>
    <mergeCell ref="A92:E92"/>
    <mergeCell ref="A86:E86"/>
    <mergeCell ref="A89:E89"/>
    <mergeCell ref="A88:E8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56" max="255" man="1"/>
  </rowBreaks>
  <ignoredErrors>
    <ignoredError sqref="I7 I16:I17 I25:I45 I46:I54 I57:I62 I66 I78:I84 I87 I96" formula="1"/>
    <ignoredError sqref="G18:H18 J18:K18 G24:H24 H74 J74:K74" formulaRange="1"/>
    <ignoredError sqref="I18 I24 I74 I85:I86" formula="1" formulaRange="1"/>
    <ignoredError sqref="G85:H86 J85:K86" unlockedFormula="1"/>
    <ignoredError sqref="I85:I86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="110" zoomScaleSheetLayoutView="110" zoomScalePageLayoutView="0" workbookViewId="0" topLeftCell="A31">
      <selection activeCell="I16" sqref="I16"/>
    </sheetView>
  </sheetViews>
  <sheetFormatPr defaultColWidth="9.140625" defaultRowHeight="12.75"/>
  <cols>
    <col min="1" max="16384" width="9.140625" style="141" customWidth="1"/>
  </cols>
  <sheetData>
    <row r="1" spans="1:10" ht="12.75">
      <c r="A1" s="275" t="s">
        <v>211</v>
      </c>
      <c r="B1" s="276"/>
      <c r="C1" s="276"/>
      <c r="D1" s="276"/>
      <c r="E1" s="276"/>
      <c r="F1" s="276"/>
      <c r="G1" s="276"/>
      <c r="H1" s="276"/>
      <c r="I1" s="276"/>
      <c r="J1" s="277"/>
    </row>
    <row r="2" spans="1:10" ht="12.75">
      <c r="A2" s="278" t="s">
        <v>397</v>
      </c>
      <c r="B2" s="279"/>
      <c r="C2" s="279"/>
      <c r="D2" s="279"/>
      <c r="E2" s="279"/>
      <c r="F2" s="279"/>
      <c r="G2" s="279"/>
      <c r="H2" s="279"/>
      <c r="I2" s="279"/>
      <c r="J2" s="277"/>
    </row>
    <row r="3" spans="1:11" ht="12.75">
      <c r="A3" s="27"/>
      <c r="B3" s="143"/>
      <c r="C3" s="143"/>
      <c r="D3" s="294"/>
      <c r="E3" s="294"/>
      <c r="F3" s="143"/>
      <c r="G3" s="143"/>
      <c r="H3" s="143"/>
      <c r="I3" s="143"/>
      <c r="J3" s="144"/>
      <c r="K3" s="60" t="s">
        <v>58</v>
      </c>
    </row>
    <row r="4" spans="1:11" ht="33.75">
      <c r="A4" s="280" t="s">
        <v>6</v>
      </c>
      <c r="B4" s="280"/>
      <c r="C4" s="280"/>
      <c r="D4" s="280"/>
      <c r="E4" s="280"/>
      <c r="F4" s="280"/>
      <c r="G4" s="280"/>
      <c r="H4" s="280"/>
      <c r="I4" s="147" t="s">
        <v>62</v>
      </c>
      <c r="J4" s="148" t="s">
        <v>374</v>
      </c>
      <c r="K4" s="148" t="s">
        <v>375</v>
      </c>
    </row>
    <row r="5" spans="1:11" ht="12.75" customHeight="1">
      <c r="A5" s="281">
        <v>1</v>
      </c>
      <c r="B5" s="281"/>
      <c r="C5" s="281"/>
      <c r="D5" s="281"/>
      <c r="E5" s="281"/>
      <c r="F5" s="281"/>
      <c r="G5" s="281"/>
      <c r="H5" s="281"/>
      <c r="I5" s="149">
        <v>2</v>
      </c>
      <c r="J5" s="150" t="s">
        <v>60</v>
      </c>
      <c r="K5" s="150" t="s">
        <v>61</v>
      </c>
    </row>
    <row r="6" spans="1:11" ht="12.75">
      <c r="A6" s="285" t="s">
        <v>213</v>
      </c>
      <c r="B6" s="286"/>
      <c r="C6" s="286"/>
      <c r="D6" s="286"/>
      <c r="E6" s="286"/>
      <c r="F6" s="286"/>
      <c r="G6" s="286"/>
      <c r="H6" s="287"/>
      <c r="I6" s="146">
        <v>1</v>
      </c>
      <c r="J6" s="159">
        <f>J7+J18+J36</f>
        <v>214877548</v>
      </c>
      <c r="K6" s="159">
        <f>K7+K18+K36</f>
        <v>-16284485</v>
      </c>
    </row>
    <row r="7" spans="1:11" ht="12.75">
      <c r="A7" s="288" t="s">
        <v>214</v>
      </c>
      <c r="B7" s="283"/>
      <c r="C7" s="283"/>
      <c r="D7" s="283"/>
      <c r="E7" s="283"/>
      <c r="F7" s="283"/>
      <c r="G7" s="283"/>
      <c r="H7" s="284"/>
      <c r="I7" s="14">
        <v>2</v>
      </c>
      <c r="J7" s="157">
        <f>J8+J9</f>
        <v>-184328654</v>
      </c>
      <c r="K7" s="157">
        <f>K8+K9</f>
        <v>-8083477</v>
      </c>
    </row>
    <row r="8" spans="1:11" ht="12.75">
      <c r="A8" s="282" t="s">
        <v>85</v>
      </c>
      <c r="B8" s="283"/>
      <c r="C8" s="283"/>
      <c r="D8" s="283"/>
      <c r="E8" s="283"/>
      <c r="F8" s="283"/>
      <c r="G8" s="283"/>
      <c r="H8" s="284"/>
      <c r="I8" s="14">
        <v>3</v>
      </c>
      <c r="J8" s="20">
        <v>67740084</v>
      </c>
      <c r="K8" s="20">
        <v>101426305</v>
      </c>
    </row>
    <row r="9" spans="1:11" ht="12.75">
      <c r="A9" s="282" t="s">
        <v>86</v>
      </c>
      <c r="B9" s="283"/>
      <c r="C9" s="283"/>
      <c r="D9" s="283"/>
      <c r="E9" s="283"/>
      <c r="F9" s="283"/>
      <c r="G9" s="283"/>
      <c r="H9" s="284"/>
      <c r="I9" s="14">
        <v>4</v>
      </c>
      <c r="J9" s="157">
        <f>SUM(J10:J17)</f>
        <v>-252068738</v>
      </c>
      <c r="K9" s="157">
        <f>SUM(K10:K17)</f>
        <v>-109509782</v>
      </c>
    </row>
    <row r="10" spans="1:11" ht="12.75">
      <c r="A10" s="282" t="s">
        <v>115</v>
      </c>
      <c r="B10" s="283"/>
      <c r="C10" s="283"/>
      <c r="D10" s="283"/>
      <c r="E10" s="283"/>
      <c r="F10" s="283"/>
      <c r="G10" s="283"/>
      <c r="H10" s="284"/>
      <c r="I10" s="14">
        <v>5</v>
      </c>
      <c r="J10" s="20">
        <v>33055486</v>
      </c>
      <c r="K10" s="20">
        <v>33598491</v>
      </c>
    </row>
    <row r="11" spans="1:11" ht="12.75">
      <c r="A11" s="282" t="s">
        <v>116</v>
      </c>
      <c r="B11" s="283"/>
      <c r="C11" s="283"/>
      <c r="D11" s="283"/>
      <c r="E11" s="283"/>
      <c r="F11" s="283"/>
      <c r="G11" s="283"/>
      <c r="H11" s="284"/>
      <c r="I11" s="14">
        <v>6</v>
      </c>
      <c r="J11" s="20">
        <v>2007660</v>
      </c>
      <c r="K11" s="20">
        <v>2531890</v>
      </c>
    </row>
    <row r="12" spans="1:11" ht="12.75">
      <c r="A12" s="282" t="s">
        <v>117</v>
      </c>
      <c r="B12" s="283"/>
      <c r="C12" s="283"/>
      <c r="D12" s="283"/>
      <c r="E12" s="283"/>
      <c r="F12" s="283"/>
      <c r="G12" s="283"/>
      <c r="H12" s="284"/>
      <c r="I12" s="14">
        <v>7</v>
      </c>
      <c r="J12" s="20">
        <v>5932004</v>
      </c>
      <c r="K12" s="20">
        <v>35474025</v>
      </c>
    </row>
    <row r="13" spans="1:11" ht="12.75">
      <c r="A13" s="282" t="s">
        <v>118</v>
      </c>
      <c r="B13" s="283"/>
      <c r="C13" s="283"/>
      <c r="D13" s="283"/>
      <c r="E13" s="283"/>
      <c r="F13" s="283"/>
      <c r="G13" s="283"/>
      <c r="H13" s="284"/>
      <c r="I13" s="14">
        <v>8</v>
      </c>
      <c r="J13" s="20"/>
      <c r="K13" s="20"/>
    </row>
    <row r="14" spans="1:11" ht="12.75">
      <c r="A14" s="282" t="s">
        <v>119</v>
      </c>
      <c r="B14" s="283"/>
      <c r="C14" s="283"/>
      <c r="D14" s="283"/>
      <c r="E14" s="283"/>
      <c r="F14" s="283"/>
      <c r="G14" s="283"/>
      <c r="H14" s="284"/>
      <c r="I14" s="14">
        <v>9</v>
      </c>
      <c r="J14" s="20">
        <v>-171105859</v>
      </c>
      <c r="K14" s="20">
        <v>-163944312</v>
      </c>
    </row>
    <row r="15" spans="1:11" ht="12.75">
      <c r="A15" s="282" t="s">
        <v>120</v>
      </c>
      <c r="B15" s="283"/>
      <c r="C15" s="283"/>
      <c r="D15" s="283"/>
      <c r="E15" s="283"/>
      <c r="F15" s="283"/>
      <c r="G15" s="283"/>
      <c r="H15" s="284"/>
      <c r="I15" s="14">
        <v>10</v>
      </c>
      <c r="J15" s="20">
        <v>-34558009</v>
      </c>
      <c r="K15" s="20">
        <v>-29612217</v>
      </c>
    </row>
    <row r="16" spans="1:11" ht="21" customHeight="1">
      <c r="A16" s="282" t="s">
        <v>121</v>
      </c>
      <c r="B16" s="283"/>
      <c r="C16" s="283"/>
      <c r="D16" s="283"/>
      <c r="E16" s="283"/>
      <c r="F16" s="283"/>
      <c r="G16" s="283"/>
      <c r="H16" s="284"/>
      <c r="I16" s="14">
        <v>11</v>
      </c>
      <c r="J16" s="20">
        <v>5013011</v>
      </c>
      <c r="K16" s="20">
        <v>-5832530</v>
      </c>
    </row>
    <row r="17" spans="1:11" ht="12.75">
      <c r="A17" s="282" t="s">
        <v>122</v>
      </c>
      <c r="B17" s="283"/>
      <c r="C17" s="283"/>
      <c r="D17" s="283"/>
      <c r="E17" s="283"/>
      <c r="F17" s="283"/>
      <c r="G17" s="283"/>
      <c r="H17" s="284"/>
      <c r="I17" s="14">
        <v>12</v>
      </c>
      <c r="J17" s="20">
        <v>-92413031</v>
      </c>
      <c r="K17" s="20">
        <v>18274871</v>
      </c>
    </row>
    <row r="18" spans="1:11" ht="12.75">
      <c r="A18" s="288" t="s">
        <v>123</v>
      </c>
      <c r="B18" s="283"/>
      <c r="C18" s="283"/>
      <c r="D18" s="283"/>
      <c r="E18" s="283"/>
      <c r="F18" s="283"/>
      <c r="G18" s="283"/>
      <c r="H18" s="284"/>
      <c r="I18" s="14">
        <v>13</v>
      </c>
      <c r="J18" s="158">
        <f>SUM(J19:J35)</f>
        <v>412754219</v>
      </c>
      <c r="K18" s="158">
        <f>SUM(K19:K35)</f>
        <v>12084253</v>
      </c>
    </row>
    <row r="19" spans="1:11" ht="12.75">
      <c r="A19" s="282" t="s">
        <v>124</v>
      </c>
      <c r="B19" s="283"/>
      <c r="C19" s="283"/>
      <c r="D19" s="283"/>
      <c r="E19" s="283"/>
      <c r="F19" s="283"/>
      <c r="G19" s="283"/>
      <c r="H19" s="284"/>
      <c r="I19" s="14">
        <v>14</v>
      </c>
      <c r="J19" s="20">
        <v>119946451</v>
      </c>
      <c r="K19" s="20">
        <v>86201215</v>
      </c>
    </row>
    <row r="20" spans="1:11" ht="19.5" customHeight="1">
      <c r="A20" s="282" t="s">
        <v>147</v>
      </c>
      <c r="B20" s="283"/>
      <c r="C20" s="283"/>
      <c r="D20" s="283"/>
      <c r="E20" s="283"/>
      <c r="F20" s="283"/>
      <c r="G20" s="283"/>
      <c r="H20" s="284"/>
      <c r="I20" s="14">
        <v>15</v>
      </c>
      <c r="J20" s="20">
        <v>-159789358</v>
      </c>
      <c r="K20" s="20">
        <v>-203453518</v>
      </c>
    </row>
    <row r="21" spans="1:11" ht="12.75">
      <c r="A21" s="282" t="s">
        <v>125</v>
      </c>
      <c r="B21" s="283"/>
      <c r="C21" s="283"/>
      <c r="D21" s="283"/>
      <c r="E21" s="283"/>
      <c r="F21" s="283"/>
      <c r="G21" s="283"/>
      <c r="H21" s="284"/>
      <c r="I21" s="14">
        <v>16</v>
      </c>
      <c r="J21" s="20">
        <v>76301771</v>
      </c>
      <c r="K21" s="20">
        <v>-74118327</v>
      </c>
    </row>
    <row r="22" spans="1:11" ht="22.5" customHeight="1">
      <c r="A22" s="282" t="s">
        <v>126</v>
      </c>
      <c r="B22" s="283"/>
      <c r="C22" s="283"/>
      <c r="D22" s="283"/>
      <c r="E22" s="283"/>
      <c r="F22" s="283"/>
      <c r="G22" s="283"/>
      <c r="H22" s="284"/>
      <c r="I22" s="14">
        <v>17</v>
      </c>
      <c r="J22" s="20"/>
      <c r="K22" s="20"/>
    </row>
    <row r="23" spans="1:11" ht="21" customHeight="1">
      <c r="A23" s="282" t="s">
        <v>127</v>
      </c>
      <c r="B23" s="283"/>
      <c r="C23" s="283"/>
      <c r="D23" s="283"/>
      <c r="E23" s="283"/>
      <c r="F23" s="283"/>
      <c r="G23" s="283"/>
      <c r="H23" s="284"/>
      <c r="I23" s="14">
        <v>18</v>
      </c>
      <c r="J23" s="20">
        <v>4641712</v>
      </c>
      <c r="K23" s="20">
        <v>2762335</v>
      </c>
    </row>
    <row r="24" spans="1:11" ht="12.75">
      <c r="A24" s="282" t="s">
        <v>128</v>
      </c>
      <c r="B24" s="283"/>
      <c r="C24" s="283"/>
      <c r="D24" s="283"/>
      <c r="E24" s="283"/>
      <c r="F24" s="283"/>
      <c r="G24" s="283"/>
      <c r="H24" s="284"/>
      <c r="I24" s="14">
        <v>19</v>
      </c>
      <c r="J24" s="20">
        <v>-190179527</v>
      </c>
      <c r="K24" s="20">
        <v>28372584</v>
      </c>
    </row>
    <row r="25" spans="1:11" ht="12.75">
      <c r="A25" s="282" t="s">
        <v>129</v>
      </c>
      <c r="B25" s="283"/>
      <c r="C25" s="283"/>
      <c r="D25" s="283"/>
      <c r="E25" s="283"/>
      <c r="F25" s="283"/>
      <c r="G25" s="283"/>
      <c r="H25" s="284"/>
      <c r="I25" s="14">
        <v>20</v>
      </c>
      <c r="J25" s="20">
        <v>3897244</v>
      </c>
      <c r="K25" s="20"/>
    </row>
    <row r="26" spans="1:11" ht="12.75">
      <c r="A26" s="282" t="s">
        <v>130</v>
      </c>
      <c r="B26" s="283"/>
      <c r="C26" s="283"/>
      <c r="D26" s="283"/>
      <c r="E26" s="283"/>
      <c r="F26" s="283"/>
      <c r="G26" s="283"/>
      <c r="H26" s="284"/>
      <c r="I26" s="14">
        <v>21</v>
      </c>
      <c r="J26" s="20">
        <v>-36497956</v>
      </c>
      <c r="K26" s="20">
        <v>-52653711</v>
      </c>
    </row>
    <row r="27" spans="1:11" ht="12.75">
      <c r="A27" s="282" t="s">
        <v>131</v>
      </c>
      <c r="B27" s="283"/>
      <c r="C27" s="283"/>
      <c r="D27" s="283"/>
      <c r="E27" s="283"/>
      <c r="F27" s="283"/>
      <c r="G27" s="283"/>
      <c r="H27" s="284"/>
      <c r="I27" s="14">
        <v>22</v>
      </c>
      <c r="J27" s="20"/>
      <c r="K27" s="20"/>
    </row>
    <row r="28" spans="1:11" ht="21" customHeight="1">
      <c r="A28" s="282" t="s">
        <v>146</v>
      </c>
      <c r="B28" s="283"/>
      <c r="C28" s="283"/>
      <c r="D28" s="283"/>
      <c r="E28" s="283"/>
      <c r="F28" s="283"/>
      <c r="G28" s="283"/>
      <c r="H28" s="284"/>
      <c r="I28" s="14">
        <v>23</v>
      </c>
      <c r="J28" s="20">
        <v>-1053409</v>
      </c>
      <c r="K28" s="20">
        <v>12015234</v>
      </c>
    </row>
    <row r="29" spans="1:11" ht="12.75">
      <c r="A29" s="282" t="s">
        <v>132</v>
      </c>
      <c r="B29" s="283"/>
      <c r="C29" s="283"/>
      <c r="D29" s="283"/>
      <c r="E29" s="283"/>
      <c r="F29" s="283"/>
      <c r="G29" s="283"/>
      <c r="H29" s="284"/>
      <c r="I29" s="14">
        <v>24</v>
      </c>
      <c r="J29" s="20">
        <v>488032876</v>
      </c>
      <c r="K29" s="20">
        <v>174561983</v>
      </c>
    </row>
    <row r="30" spans="1:11" ht="19.5" customHeight="1">
      <c r="A30" s="282" t="s">
        <v>133</v>
      </c>
      <c r="B30" s="283"/>
      <c r="C30" s="283"/>
      <c r="D30" s="283"/>
      <c r="E30" s="283"/>
      <c r="F30" s="283"/>
      <c r="G30" s="283"/>
      <c r="H30" s="284"/>
      <c r="I30" s="14">
        <v>25</v>
      </c>
      <c r="J30" s="20">
        <v>-4641712</v>
      </c>
      <c r="K30" s="20">
        <v>-2762335</v>
      </c>
    </row>
    <row r="31" spans="1:11" ht="12.75">
      <c r="A31" s="282" t="s">
        <v>134</v>
      </c>
      <c r="B31" s="283"/>
      <c r="C31" s="283"/>
      <c r="D31" s="283"/>
      <c r="E31" s="283"/>
      <c r="F31" s="283"/>
      <c r="G31" s="283"/>
      <c r="H31" s="284"/>
      <c r="I31" s="14">
        <v>26</v>
      </c>
      <c r="J31" s="20">
        <v>10273827</v>
      </c>
      <c r="K31" s="20">
        <v>12866628</v>
      </c>
    </row>
    <row r="32" spans="1:11" ht="12.75">
      <c r="A32" s="282" t="s">
        <v>135</v>
      </c>
      <c r="B32" s="283"/>
      <c r="C32" s="283"/>
      <c r="D32" s="283"/>
      <c r="E32" s="283"/>
      <c r="F32" s="283"/>
      <c r="G32" s="283"/>
      <c r="H32" s="284"/>
      <c r="I32" s="14">
        <v>27</v>
      </c>
      <c r="J32" s="20"/>
      <c r="K32" s="20"/>
    </row>
    <row r="33" spans="1:11" ht="12.75">
      <c r="A33" s="282" t="s">
        <v>136</v>
      </c>
      <c r="B33" s="283"/>
      <c r="C33" s="283"/>
      <c r="D33" s="283"/>
      <c r="E33" s="283"/>
      <c r="F33" s="283"/>
      <c r="G33" s="283"/>
      <c r="H33" s="284"/>
      <c r="I33" s="14">
        <v>28</v>
      </c>
      <c r="J33" s="20"/>
      <c r="K33" s="20"/>
    </row>
    <row r="34" spans="1:11" ht="12.75">
      <c r="A34" s="282" t="s">
        <v>137</v>
      </c>
      <c r="B34" s="283"/>
      <c r="C34" s="283"/>
      <c r="D34" s="283"/>
      <c r="E34" s="283"/>
      <c r="F34" s="283"/>
      <c r="G34" s="283"/>
      <c r="H34" s="284"/>
      <c r="I34" s="14">
        <v>29</v>
      </c>
      <c r="J34" s="20">
        <v>95670194</v>
      </c>
      <c r="K34" s="20">
        <v>56085485</v>
      </c>
    </row>
    <row r="35" spans="1:11" ht="21" customHeight="1">
      <c r="A35" s="282" t="s">
        <v>138</v>
      </c>
      <c r="B35" s="283"/>
      <c r="C35" s="283"/>
      <c r="D35" s="283"/>
      <c r="E35" s="283"/>
      <c r="F35" s="283"/>
      <c r="G35" s="283"/>
      <c r="H35" s="284"/>
      <c r="I35" s="14">
        <v>30</v>
      </c>
      <c r="J35" s="20">
        <v>6152106</v>
      </c>
      <c r="K35" s="20">
        <v>-27793320</v>
      </c>
    </row>
    <row r="36" spans="1:11" ht="12.75">
      <c r="A36" s="288" t="s">
        <v>139</v>
      </c>
      <c r="B36" s="283"/>
      <c r="C36" s="283"/>
      <c r="D36" s="283"/>
      <c r="E36" s="283"/>
      <c r="F36" s="283"/>
      <c r="G36" s="283"/>
      <c r="H36" s="284"/>
      <c r="I36" s="14">
        <v>31</v>
      </c>
      <c r="J36" s="20">
        <v>-13548017</v>
      </c>
      <c r="K36" s="20">
        <v>-20285261</v>
      </c>
    </row>
    <row r="37" spans="1:11" ht="12.75">
      <c r="A37" s="288" t="s">
        <v>92</v>
      </c>
      <c r="B37" s="283"/>
      <c r="C37" s="283"/>
      <c r="D37" s="283"/>
      <c r="E37" s="283"/>
      <c r="F37" s="283"/>
      <c r="G37" s="283"/>
      <c r="H37" s="284"/>
      <c r="I37" s="14">
        <v>32</v>
      </c>
      <c r="J37" s="158">
        <f>SUM(J38:J51)</f>
        <v>-164841578</v>
      </c>
      <c r="K37" s="158">
        <f>SUM(K38:K51)</f>
        <v>4041227.319999993</v>
      </c>
    </row>
    <row r="38" spans="1:11" ht="12.75">
      <c r="A38" s="282" t="s">
        <v>140</v>
      </c>
      <c r="B38" s="283"/>
      <c r="C38" s="283"/>
      <c r="D38" s="283"/>
      <c r="E38" s="283"/>
      <c r="F38" s="283"/>
      <c r="G38" s="283"/>
      <c r="H38" s="284"/>
      <c r="I38" s="14">
        <v>33</v>
      </c>
      <c r="J38" s="20">
        <v>0</v>
      </c>
      <c r="K38" s="20">
        <v>0</v>
      </c>
    </row>
    <row r="39" spans="1:11" ht="12.75">
      <c r="A39" s="282" t="s">
        <v>141</v>
      </c>
      <c r="B39" s="283"/>
      <c r="C39" s="283"/>
      <c r="D39" s="283"/>
      <c r="E39" s="283"/>
      <c r="F39" s="283"/>
      <c r="G39" s="283"/>
      <c r="H39" s="284"/>
      <c r="I39" s="14">
        <v>34</v>
      </c>
      <c r="J39" s="20">
        <v>-4818090</v>
      </c>
      <c r="K39" s="20">
        <v>-5856401</v>
      </c>
    </row>
    <row r="40" spans="1:11" ht="12.75">
      <c r="A40" s="282" t="s">
        <v>142</v>
      </c>
      <c r="B40" s="283"/>
      <c r="C40" s="283"/>
      <c r="D40" s="283"/>
      <c r="E40" s="283"/>
      <c r="F40" s="283"/>
      <c r="G40" s="283"/>
      <c r="H40" s="284"/>
      <c r="I40" s="14">
        <v>35</v>
      </c>
      <c r="J40" s="20"/>
      <c r="K40" s="20"/>
    </row>
    <row r="41" spans="1:11" ht="12.75">
      <c r="A41" s="282" t="s">
        <v>143</v>
      </c>
      <c r="B41" s="283"/>
      <c r="C41" s="283"/>
      <c r="D41" s="283"/>
      <c r="E41" s="283"/>
      <c r="F41" s="283"/>
      <c r="G41" s="283"/>
      <c r="H41" s="284"/>
      <c r="I41" s="14">
        <v>36</v>
      </c>
      <c r="J41" s="20">
        <v>-2355326</v>
      </c>
      <c r="K41" s="20">
        <v>-2216086</v>
      </c>
    </row>
    <row r="42" spans="1:11" ht="21" customHeight="1">
      <c r="A42" s="282" t="s">
        <v>144</v>
      </c>
      <c r="B42" s="283"/>
      <c r="C42" s="283"/>
      <c r="D42" s="283"/>
      <c r="E42" s="283"/>
      <c r="F42" s="283"/>
      <c r="G42" s="283"/>
      <c r="H42" s="284"/>
      <c r="I42" s="14">
        <v>37</v>
      </c>
      <c r="J42" s="20"/>
      <c r="K42" s="20"/>
    </row>
    <row r="43" spans="1:11" ht="21.75" customHeight="1">
      <c r="A43" s="282" t="s">
        <v>145</v>
      </c>
      <c r="B43" s="283"/>
      <c r="C43" s="283"/>
      <c r="D43" s="283"/>
      <c r="E43" s="283"/>
      <c r="F43" s="283"/>
      <c r="G43" s="283"/>
      <c r="H43" s="284"/>
      <c r="I43" s="14">
        <v>38</v>
      </c>
      <c r="J43" s="20">
        <v>-99854360</v>
      </c>
      <c r="K43" s="20">
        <v>-29679481</v>
      </c>
    </row>
    <row r="44" spans="1:11" ht="23.25" customHeight="1">
      <c r="A44" s="282" t="s">
        <v>148</v>
      </c>
      <c r="B44" s="283"/>
      <c r="C44" s="283"/>
      <c r="D44" s="283"/>
      <c r="E44" s="283"/>
      <c r="F44" s="283"/>
      <c r="G44" s="283"/>
      <c r="H44" s="284"/>
      <c r="I44" s="14">
        <v>39</v>
      </c>
      <c r="J44" s="20">
        <v>34842182</v>
      </c>
      <c r="K44" s="20">
        <v>49148511</v>
      </c>
    </row>
    <row r="45" spans="1:11" ht="12.75">
      <c r="A45" s="282" t="s">
        <v>249</v>
      </c>
      <c r="B45" s="283"/>
      <c r="C45" s="283"/>
      <c r="D45" s="283"/>
      <c r="E45" s="283"/>
      <c r="F45" s="283"/>
      <c r="G45" s="283"/>
      <c r="H45" s="284"/>
      <c r="I45" s="14">
        <v>40</v>
      </c>
      <c r="J45" s="20">
        <v>0</v>
      </c>
      <c r="K45" s="20">
        <v>0</v>
      </c>
    </row>
    <row r="46" spans="1:11" ht="12.75">
      <c r="A46" s="282" t="s">
        <v>250</v>
      </c>
      <c r="B46" s="283"/>
      <c r="C46" s="283"/>
      <c r="D46" s="283"/>
      <c r="E46" s="283"/>
      <c r="F46" s="283"/>
      <c r="G46" s="283"/>
      <c r="H46" s="284"/>
      <c r="I46" s="14">
        <v>41</v>
      </c>
      <c r="J46" s="20">
        <v>-68626322</v>
      </c>
      <c r="K46" s="20">
        <v>-73487486</v>
      </c>
    </row>
    <row r="47" spans="1:11" ht="12.75">
      <c r="A47" s="282" t="s">
        <v>251</v>
      </c>
      <c r="B47" s="283"/>
      <c r="C47" s="283"/>
      <c r="D47" s="283"/>
      <c r="E47" s="283"/>
      <c r="F47" s="283"/>
      <c r="G47" s="283"/>
      <c r="H47" s="284"/>
      <c r="I47" s="14">
        <v>42</v>
      </c>
      <c r="J47" s="20"/>
      <c r="K47" s="20"/>
    </row>
    <row r="48" spans="1:11" ht="12.75">
      <c r="A48" s="282" t="s">
        <v>252</v>
      </c>
      <c r="B48" s="283"/>
      <c r="C48" s="283"/>
      <c r="D48" s="283"/>
      <c r="E48" s="283"/>
      <c r="F48" s="283"/>
      <c r="G48" s="283"/>
      <c r="H48" s="284"/>
      <c r="I48" s="14">
        <v>43</v>
      </c>
      <c r="J48" s="20"/>
      <c r="K48" s="20"/>
    </row>
    <row r="49" spans="1:11" ht="12.75">
      <c r="A49" s="282" t="s">
        <v>253</v>
      </c>
      <c r="B49" s="289"/>
      <c r="C49" s="289"/>
      <c r="D49" s="289"/>
      <c r="E49" s="289"/>
      <c r="F49" s="289"/>
      <c r="G49" s="289"/>
      <c r="H49" s="290"/>
      <c r="I49" s="14">
        <v>44</v>
      </c>
      <c r="J49" s="20">
        <v>35484582</v>
      </c>
      <c r="K49" s="20">
        <v>24432159.32</v>
      </c>
    </row>
    <row r="50" spans="1:11" ht="12.75">
      <c r="A50" s="282" t="s">
        <v>277</v>
      </c>
      <c r="B50" s="289"/>
      <c r="C50" s="289"/>
      <c r="D50" s="289"/>
      <c r="E50" s="289"/>
      <c r="F50" s="289"/>
      <c r="G50" s="289"/>
      <c r="H50" s="290"/>
      <c r="I50" s="14">
        <v>45</v>
      </c>
      <c r="J50" s="20">
        <v>175194601</v>
      </c>
      <c r="K50" s="20">
        <v>176956707</v>
      </c>
    </row>
    <row r="51" spans="1:11" ht="12.75">
      <c r="A51" s="282" t="s">
        <v>278</v>
      </c>
      <c r="B51" s="289"/>
      <c r="C51" s="289"/>
      <c r="D51" s="289"/>
      <c r="E51" s="289"/>
      <c r="F51" s="289"/>
      <c r="G51" s="289"/>
      <c r="H51" s="290"/>
      <c r="I51" s="14">
        <v>46</v>
      </c>
      <c r="J51" s="20">
        <v>-234708845</v>
      </c>
      <c r="K51" s="20">
        <v>-135256696</v>
      </c>
    </row>
    <row r="52" spans="1:11" ht="12.75">
      <c r="A52" s="288" t="s">
        <v>93</v>
      </c>
      <c r="B52" s="289"/>
      <c r="C52" s="289"/>
      <c r="D52" s="289"/>
      <c r="E52" s="289"/>
      <c r="F52" s="289"/>
      <c r="G52" s="289"/>
      <c r="H52" s="290"/>
      <c r="I52" s="14">
        <v>47</v>
      </c>
      <c r="J52" s="158">
        <f>SUM(J53:J57)</f>
        <v>-28704665</v>
      </c>
      <c r="K52" s="158">
        <f>SUM(K53:K57)</f>
        <v>-944776</v>
      </c>
    </row>
    <row r="53" spans="1:11" ht="12.75">
      <c r="A53" s="282" t="s">
        <v>279</v>
      </c>
      <c r="B53" s="289"/>
      <c r="C53" s="289"/>
      <c r="D53" s="289"/>
      <c r="E53" s="289"/>
      <c r="F53" s="289"/>
      <c r="G53" s="289"/>
      <c r="H53" s="290"/>
      <c r="I53" s="14">
        <v>48</v>
      </c>
      <c r="J53" s="20"/>
      <c r="K53" s="20"/>
    </row>
    <row r="54" spans="1:11" ht="12.75">
      <c r="A54" s="282" t="s">
        <v>280</v>
      </c>
      <c r="B54" s="289"/>
      <c r="C54" s="289"/>
      <c r="D54" s="289"/>
      <c r="E54" s="289"/>
      <c r="F54" s="289"/>
      <c r="G54" s="289"/>
      <c r="H54" s="290"/>
      <c r="I54" s="14">
        <v>49</v>
      </c>
      <c r="J54" s="20"/>
      <c r="K54" s="20">
        <v>3134</v>
      </c>
    </row>
    <row r="55" spans="1:11" ht="12.75">
      <c r="A55" s="282" t="s">
        <v>281</v>
      </c>
      <c r="B55" s="289"/>
      <c r="C55" s="289"/>
      <c r="D55" s="289"/>
      <c r="E55" s="289"/>
      <c r="F55" s="289"/>
      <c r="G55" s="289"/>
      <c r="H55" s="290"/>
      <c r="I55" s="14">
        <v>50</v>
      </c>
      <c r="J55" s="20">
        <v>-32556</v>
      </c>
      <c r="K55" s="20">
        <v>-38502</v>
      </c>
    </row>
    <row r="56" spans="1:11" ht="12.75">
      <c r="A56" s="282" t="s">
        <v>282</v>
      </c>
      <c r="B56" s="289"/>
      <c r="C56" s="289"/>
      <c r="D56" s="289"/>
      <c r="E56" s="289"/>
      <c r="F56" s="289"/>
      <c r="G56" s="289"/>
      <c r="H56" s="290"/>
      <c r="I56" s="14">
        <v>51</v>
      </c>
      <c r="J56" s="20"/>
      <c r="K56" s="20"/>
    </row>
    <row r="57" spans="1:11" ht="12.75">
      <c r="A57" s="282" t="s">
        <v>283</v>
      </c>
      <c r="B57" s="289"/>
      <c r="C57" s="289"/>
      <c r="D57" s="289"/>
      <c r="E57" s="289"/>
      <c r="F57" s="289"/>
      <c r="G57" s="289"/>
      <c r="H57" s="290"/>
      <c r="I57" s="14">
        <v>52</v>
      </c>
      <c r="J57" s="20">
        <v>-28672109</v>
      </c>
      <c r="K57" s="20">
        <v>-909408</v>
      </c>
    </row>
    <row r="58" spans="1:11" ht="12.75">
      <c r="A58" s="288" t="s">
        <v>94</v>
      </c>
      <c r="B58" s="289"/>
      <c r="C58" s="289"/>
      <c r="D58" s="289"/>
      <c r="E58" s="289"/>
      <c r="F58" s="289"/>
      <c r="G58" s="289"/>
      <c r="H58" s="290"/>
      <c r="I58" s="14">
        <v>53</v>
      </c>
      <c r="J58" s="158">
        <f>J6+J37+J52</f>
        <v>21331305</v>
      </c>
      <c r="K58" s="158">
        <f>K6+K37+K52</f>
        <v>-13188033.680000007</v>
      </c>
    </row>
    <row r="59" spans="1:11" ht="21.75" customHeight="1">
      <c r="A59" s="288" t="s">
        <v>284</v>
      </c>
      <c r="B59" s="289"/>
      <c r="C59" s="289"/>
      <c r="D59" s="289"/>
      <c r="E59" s="289"/>
      <c r="F59" s="289"/>
      <c r="G59" s="289"/>
      <c r="H59" s="290"/>
      <c r="I59" s="14">
        <v>54</v>
      </c>
      <c r="J59" s="20">
        <v>-22211001</v>
      </c>
      <c r="K59" s="20">
        <v>14809721</v>
      </c>
    </row>
    <row r="60" spans="1:11" ht="12.75">
      <c r="A60" s="288" t="s">
        <v>95</v>
      </c>
      <c r="B60" s="289"/>
      <c r="C60" s="289"/>
      <c r="D60" s="289"/>
      <c r="E60" s="289"/>
      <c r="F60" s="289"/>
      <c r="G60" s="289"/>
      <c r="H60" s="290"/>
      <c r="I60" s="14">
        <v>55</v>
      </c>
      <c r="J60" s="158">
        <f>SUM(J58:J59)</f>
        <v>-879696</v>
      </c>
      <c r="K60" s="158">
        <f>SUM(K58:K59)</f>
        <v>1621687.3199999928</v>
      </c>
    </row>
    <row r="61" spans="1:11" ht="12.75">
      <c r="A61" s="282" t="s">
        <v>285</v>
      </c>
      <c r="B61" s="289"/>
      <c r="C61" s="289"/>
      <c r="D61" s="289"/>
      <c r="E61" s="289"/>
      <c r="F61" s="289"/>
      <c r="G61" s="289"/>
      <c r="H61" s="290"/>
      <c r="I61" s="14">
        <v>56</v>
      </c>
      <c r="J61" s="20">
        <v>38817213</v>
      </c>
      <c r="K61" s="20">
        <v>38803894</v>
      </c>
    </row>
    <row r="62" spans="1:11" ht="12.75">
      <c r="A62" s="291" t="s">
        <v>96</v>
      </c>
      <c r="B62" s="292"/>
      <c r="C62" s="292"/>
      <c r="D62" s="292"/>
      <c r="E62" s="292"/>
      <c r="F62" s="292"/>
      <c r="G62" s="292"/>
      <c r="H62" s="293"/>
      <c r="I62" s="15">
        <v>57</v>
      </c>
      <c r="J62" s="160">
        <f>SUM(J60:J61)</f>
        <v>37937517</v>
      </c>
      <c r="K62" s="160">
        <f>SUM(K60:K61)</f>
        <v>40425581.31999999</v>
      </c>
    </row>
    <row r="63" ht="12.75">
      <c r="A63" s="145" t="s">
        <v>5</v>
      </c>
    </row>
  </sheetData>
  <sheetProtection/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18:L18" formulaRange="1"/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13">
      <selection activeCell="M35" sqref="M35"/>
    </sheetView>
  </sheetViews>
  <sheetFormatPr defaultColWidth="9.140625" defaultRowHeight="12.75"/>
  <cols>
    <col min="1" max="4" width="9.140625" style="125" customWidth="1"/>
    <col min="5" max="5" width="9.57421875" style="125" customWidth="1"/>
    <col min="6" max="7" width="9.140625" style="125" customWidth="1"/>
    <col min="8" max="8" width="10.140625" style="125" customWidth="1"/>
    <col min="9" max="11" width="9.140625" style="125" customWidth="1"/>
    <col min="12" max="12" width="11.421875" style="125" customWidth="1"/>
    <col min="13" max="16384" width="9.140625" style="125" customWidth="1"/>
  </cols>
  <sheetData>
    <row r="1" spans="1:12" ht="13.5">
      <c r="A1" s="300" t="s">
        <v>149</v>
      </c>
      <c r="B1" s="277"/>
      <c r="C1" s="277"/>
      <c r="D1" s="277"/>
      <c r="E1" s="301"/>
      <c r="F1" s="302"/>
      <c r="G1" s="302"/>
      <c r="H1" s="302"/>
      <c r="I1" s="302"/>
      <c r="J1" s="302"/>
      <c r="K1" s="303"/>
      <c r="L1" s="124"/>
    </row>
    <row r="2" spans="1:12" ht="12.75">
      <c r="A2" s="278" t="s">
        <v>398</v>
      </c>
      <c r="B2" s="279"/>
      <c r="C2" s="279"/>
      <c r="D2" s="279"/>
      <c r="E2" s="301"/>
      <c r="F2" s="304"/>
      <c r="G2" s="304"/>
      <c r="H2" s="304"/>
      <c r="I2" s="304"/>
      <c r="J2" s="304"/>
      <c r="K2" s="305"/>
      <c r="L2" s="124"/>
    </row>
    <row r="3" spans="1:13" ht="12.75">
      <c r="A3" s="27"/>
      <c r="B3" s="142"/>
      <c r="C3" s="142"/>
      <c r="D3" s="142"/>
      <c r="E3" s="151"/>
      <c r="F3" s="3"/>
      <c r="G3" s="3"/>
      <c r="H3" s="3"/>
      <c r="I3" s="3"/>
      <c r="J3" s="3"/>
      <c r="K3" s="3"/>
      <c r="L3" s="295" t="s">
        <v>58</v>
      </c>
      <c r="M3" s="295"/>
    </row>
    <row r="4" spans="1:13" ht="13.5" customHeight="1">
      <c r="A4" s="280" t="s">
        <v>46</v>
      </c>
      <c r="B4" s="280"/>
      <c r="C4" s="280"/>
      <c r="D4" s="280" t="s">
        <v>62</v>
      </c>
      <c r="E4" s="281" t="s">
        <v>212</v>
      </c>
      <c r="F4" s="281"/>
      <c r="G4" s="281"/>
      <c r="H4" s="281"/>
      <c r="I4" s="281"/>
      <c r="J4" s="281"/>
      <c r="K4" s="281"/>
      <c r="L4" s="281" t="s">
        <v>219</v>
      </c>
      <c r="M4" s="281" t="s">
        <v>84</v>
      </c>
    </row>
    <row r="5" spans="1:13" ht="56.25">
      <c r="A5" s="309"/>
      <c r="B5" s="309"/>
      <c r="C5" s="309"/>
      <c r="D5" s="309"/>
      <c r="E5" s="148" t="s">
        <v>215</v>
      </c>
      <c r="F5" s="148" t="s">
        <v>44</v>
      </c>
      <c r="G5" s="148" t="s">
        <v>216</v>
      </c>
      <c r="H5" s="148" t="s">
        <v>217</v>
      </c>
      <c r="I5" s="148" t="s">
        <v>45</v>
      </c>
      <c r="J5" s="148" t="s">
        <v>218</v>
      </c>
      <c r="K5" s="148" t="s">
        <v>83</v>
      </c>
      <c r="L5" s="281"/>
      <c r="M5" s="281"/>
    </row>
    <row r="6" spans="1:13" ht="12.75">
      <c r="A6" s="306">
        <v>1</v>
      </c>
      <c r="B6" s="306"/>
      <c r="C6" s="306"/>
      <c r="D6" s="155">
        <v>2</v>
      </c>
      <c r="E6" s="155" t="s">
        <v>60</v>
      </c>
      <c r="F6" s="156" t="s">
        <v>61</v>
      </c>
      <c r="G6" s="155" t="s">
        <v>63</v>
      </c>
      <c r="H6" s="156" t="s">
        <v>64</v>
      </c>
      <c r="I6" s="155" t="s">
        <v>65</v>
      </c>
      <c r="J6" s="156" t="s">
        <v>66</v>
      </c>
      <c r="K6" s="155" t="s">
        <v>67</v>
      </c>
      <c r="L6" s="156" t="s">
        <v>68</v>
      </c>
      <c r="M6" s="155" t="s">
        <v>69</v>
      </c>
    </row>
    <row r="7" spans="1:13" ht="21" customHeight="1">
      <c r="A7" s="307" t="s">
        <v>301</v>
      </c>
      <c r="B7" s="308"/>
      <c r="C7" s="308"/>
      <c r="D7" s="17">
        <v>1</v>
      </c>
      <c r="E7" s="21">
        <v>442887200</v>
      </c>
      <c r="F7" s="21"/>
      <c r="G7" s="21">
        <v>530698408</v>
      </c>
      <c r="H7" s="21">
        <v>443930661</v>
      </c>
      <c r="I7" s="21">
        <v>192072963</v>
      </c>
      <c r="J7" s="21">
        <v>43603887</v>
      </c>
      <c r="K7" s="152">
        <f>SUM(E7:J7)</f>
        <v>1653193119</v>
      </c>
      <c r="L7" s="21"/>
      <c r="M7" s="152">
        <f>K7+L7</f>
        <v>1653193119</v>
      </c>
    </row>
    <row r="8" spans="1:13" ht="22.5" customHeight="1">
      <c r="A8" s="296" t="s">
        <v>260</v>
      </c>
      <c r="B8" s="297"/>
      <c r="C8" s="297"/>
      <c r="D8" s="4">
        <v>2</v>
      </c>
      <c r="E8" s="22"/>
      <c r="F8" s="22"/>
      <c r="G8" s="22">
        <v>-783465</v>
      </c>
      <c r="H8" s="22"/>
      <c r="I8" s="22">
        <v>825966</v>
      </c>
      <c r="J8" s="22"/>
      <c r="K8" s="153">
        <f aca="true" t="shared" si="0" ref="K8:K40">SUM(E8:J8)</f>
        <v>42501</v>
      </c>
      <c r="L8" s="22"/>
      <c r="M8" s="153">
        <f aca="true" t="shared" si="1" ref="M8:M40">K8+L8</f>
        <v>42501</v>
      </c>
    </row>
    <row r="9" spans="1:13" ht="21.75" customHeight="1">
      <c r="A9" s="296" t="s">
        <v>261</v>
      </c>
      <c r="B9" s="297"/>
      <c r="C9" s="297"/>
      <c r="D9" s="4">
        <v>3</v>
      </c>
      <c r="E9" s="22"/>
      <c r="F9" s="22"/>
      <c r="G9" s="22"/>
      <c r="H9" s="22"/>
      <c r="I9" s="22"/>
      <c r="J9" s="22"/>
      <c r="K9" s="153">
        <f t="shared" si="0"/>
        <v>0</v>
      </c>
      <c r="L9" s="22"/>
      <c r="M9" s="153">
        <f t="shared" si="1"/>
        <v>0</v>
      </c>
    </row>
    <row r="10" spans="1:13" ht="20.25" customHeight="1">
      <c r="A10" s="298" t="s">
        <v>353</v>
      </c>
      <c r="B10" s="297"/>
      <c r="C10" s="297"/>
      <c r="D10" s="4">
        <v>4</v>
      </c>
      <c r="E10" s="153">
        <f aca="true" t="shared" si="2" ref="E10:J10">SUM(E7:E9)</f>
        <v>442887200</v>
      </c>
      <c r="F10" s="153">
        <f t="shared" si="2"/>
        <v>0</v>
      </c>
      <c r="G10" s="153">
        <f t="shared" si="2"/>
        <v>529914943</v>
      </c>
      <c r="H10" s="153">
        <f t="shared" si="2"/>
        <v>443930661</v>
      </c>
      <c r="I10" s="153">
        <f t="shared" si="2"/>
        <v>192898929</v>
      </c>
      <c r="J10" s="153">
        <f t="shared" si="2"/>
        <v>43603887</v>
      </c>
      <c r="K10" s="153">
        <f t="shared" si="0"/>
        <v>1653235620</v>
      </c>
      <c r="L10" s="153">
        <f>SUM(L7:L9)</f>
        <v>0</v>
      </c>
      <c r="M10" s="153">
        <f t="shared" si="1"/>
        <v>1653235620</v>
      </c>
    </row>
    <row r="11" spans="1:13" ht="20.25" customHeight="1">
      <c r="A11" s="298" t="s">
        <v>354</v>
      </c>
      <c r="B11" s="299"/>
      <c r="C11" s="299"/>
      <c r="D11" s="4">
        <v>5</v>
      </c>
      <c r="E11" s="153">
        <f>E12+E13</f>
        <v>0</v>
      </c>
      <c r="F11" s="153">
        <f aca="true" t="shared" si="3" ref="F11:L11">F12+F13</f>
        <v>0</v>
      </c>
      <c r="G11" s="153">
        <f t="shared" si="3"/>
        <v>-69823383</v>
      </c>
      <c r="H11" s="153">
        <f t="shared" si="3"/>
        <v>0</v>
      </c>
      <c r="I11" s="153">
        <f t="shared" si="3"/>
        <v>7670975</v>
      </c>
      <c r="J11" s="153">
        <f t="shared" si="3"/>
        <v>78666745</v>
      </c>
      <c r="K11" s="153">
        <f t="shared" si="0"/>
        <v>16514337</v>
      </c>
      <c r="L11" s="153">
        <f t="shared" si="3"/>
        <v>0</v>
      </c>
      <c r="M11" s="153">
        <f t="shared" si="1"/>
        <v>16514337</v>
      </c>
    </row>
    <row r="12" spans="1:13" ht="12.75">
      <c r="A12" s="296" t="s">
        <v>262</v>
      </c>
      <c r="B12" s="297"/>
      <c r="C12" s="297"/>
      <c r="D12" s="4">
        <v>6</v>
      </c>
      <c r="E12" s="22"/>
      <c r="F12" s="22"/>
      <c r="G12" s="22"/>
      <c r="H12" s="22"/>
      <c r="I12" s="22"/>
      <c r="J12" s="22">
        <v>78666745</v>
      </c>
      <c r="K12" s="153">
        <f t="shared" si="0"/>
        <v>78666745</v>
      </c>
      <c r="L12" s="22"/>
      <c r="M12" s="153">
        <f t="shared" si="1"/>
        <v>78666745</v>
      </c>
    </row>
    <row r="13" spans="1:13" ht="21.75" customHeight="1">
      <c r="A13" s="296" t="s">
        <v>88</v>
      </c>
      <c r="B13" s="297"/>
      <c r="C13" s="297"/>
      <c r="D13" s="4">
        <v>7</v>
      </c>
      <c r="E13" s="153">
        <f aca="true" t="shared" si="4" ref="E13:J13">SUM(E14:E17)</f>
        <v>0</v>
      </c>
      <c r="F13" s="153">
        <f t="shared" si="4"/>
        <v>0</v>
      </c>
      <c r="G13" s="153">
        <f t="shared" si="4"/>
        <v>-69823383</v>
      </c>
      <c r="H13" s="153">
        <f t="shared" si="4"/>
        <v>0</v>
      </c>
      <c r="I13" s="153">
        <f t="shared" si="4"/>
        <v>7670975</v>
      </c>
      <c r="J13" s="153">
        <f t="shared" si="4"/>
        <v>0</v>
      </c>
      <c r="K13" s="153">
        <f t="shared" si="0"/>
        <v>-62152408</v>
      </c>
      <c r="L13" s="153">
        <f>SUM(L14:L17)</f>
        <v>0</v>
      </c>
      <c r="M13" s="153">
        <f t="shared" si="1"/>
        <v>-62152408</v>
      </c>
    </row>
    <row r="14" spans="1:13" ht="19.5" customHeight="1">
      <c r="A14" s="296" t="s">
        <v>302</v>
      </c>
      <c r="B14" s="297"/>
      <c r="C14" s="297"/>
      <c r="D14" s="4">
        <v>8</v>
      </c>
      <c r="E14" s="22"/>
      <c r="F14" s="22"/>
      <c r="G14" s="22">
        <v>-6118371</v>
      </c>
      <c r="H14" s="22"/>
      <c r="I14" s="22">
        <v>6780054</v>
      </c>
      <c r="J14" s="22"/>
      <c r="K14" s="153">
        <f t="shared" si="0"/>
        <v>661683</v>
      </c>
      <c r="L14" s="22"/>
      <c r="M14" s="153">
        <f t="shared" si="1"/>
        <v>661683</v>
      </c>
    </row>
    <row r="15" spans="1:13" ht="19.5" customHeight="1">
      <c r="A15" s="296" t="s">
        <v>303</v>
      </c>
      <c r="B15" s="297"/>
      <c r="C15" s="297"/>
      <c r="D15" s="4">
        <v>9</v>
      </c>
      <c r="E15" s="22"/>
      <c r="F15" s="22"/>
      <c r="G15" s="22">
        <v>-45640033</v>
      </c>
      <c r="H15" s="22"/>
      <c r="I15" s="22"/>
      <c r="J15" s="22"/>
      <c r="K15" s="153">
        <f t="shared" si="0"/>
        <v>-45640033</v>
      </c>
      <c r="L15" s="22"/>
      <c r="M15" s="153">
        <f t="shared" si="1"/>
        <v>-45640033</v>
      </c>
    </row>
    <row r="16" spans="1:13" ht="21" customHeight="1">
      <c r="A16" s="296" t="s">
        <v>304</v>
      </c>
      <c r="B16" s="297"/>
      <c r="C16" s="297"/>
      <c r="D16" s="4">
        <v>10</v>
      </c>
      <c r="E16" s="22"/>
      <c r="F16" s="22"/>
      <c r="G16" s="22">
        <v>-18064979</v>
      </c>
      <c r="H16" s="22"/>
      <c r="I16" s="22"/>
      <c r="J16" s="22"/>
      <c r="K16" s="153">
        <f t="shared" si="0"/>
        <v>-18064979</v>
      </c>
      <c r="L16" s="22"/>
      <c r="M16" s="153">
        <f t="shared" si="1"/>
        <v>-18064979</v>
      </c>
    </row>
    <row r="17" spans="1:13" ht="21.75" customHeight="1">
      <c r="A17" s="296" t="s">
        <v>263</v>
      </c>
      <c r="B17" s="297"/>
      <c r="C17" s="297"/>
      <c r="D17" s="4">
        <v>11</v>
      </c>
      <c r="E17" s="22"/>
      <c r="F17" s="22"/>
      <c r="G17" s="22"/>
      <c r="H17" s="22"/>
      <c r="I17" s="22">
        <v>890921</v>
      </c>
      <c r="J17" s="22"/>
      <c r="K17" s="153">
        <f t="shared" si="0"/>
        <v>890921</v>
      </c>
      <c r="L17" s="22"/>
      <c r="M17" s="153">
        <f t="shared" si="1"/>
        <v>890921</v>
      </c>
    </row>
    <row r="18" spans="1:13" ht="21.75" customHeight="1">
      <c r="A18" s="298" t="s">
        <v>355</v>
      </c>
      <c r="B18" s="297"/>
      <c r="C18" s="297"/>
      <c r="D18" s="4">
        <v>12</v>
      </c>
      <c r="E18" s="153">
        <f>SUM(E19:E22)</f>
        <v>0</v>
      </c>
      <c r="F18" s="153">
        <f aca="true" t="shared" si="5" ref="F18:L18">SUM(F19:F22)</f>
        <v>0</v>
      </c>
      <c r="G18" s="153">
        <f t="shared" si="5"/>
        <v>0</v>
      </c>
      <c r="H18" s="153">
        <f t="shared" si="5"/>
        <v>12536117</v>
      </c>
      <c r="I18" s="153">
        <f t="shared" si="5"/>
        <v>2403949</v>
      </c>
      <c r="J18" s="153">
        <f t="shared" si="5"/>
        <v>-43603887</v>
      </c>
      <c r="K18" s="153">
        <f t="shared" si="0"/>
        <v>-28663821</v>
      </c>
      <c r="L18" s="153">
        <f t="shared" si="5"/>
        <v>0</v>
      </c>
      <c r="M18" s="153">
        <f t="shared" si="1"/>
        <v>-28663821</v>
      </c>
    </row>
    <row r="19" spans="1:13" ht="21.75" customHeight="1">
      <c r="A19" s="296" t="s">
        <v>89</v>
      </c>
      <c r="B19" s="297"/>
      <c r="C19" s="297"/>
      <c r="D19" s="4">
        <v>13</v>
      </c>
      <c r="E19" s="22"/>
      <c r="F19" s="22"/>
      <c r="G19" s="22"/>
      <c r="H19" s="22"/>
      <c r="I19" s="22"/>
      <c r="J19" s="22"/>
      <c r="K19" s="153">
        <f t="shared" si="0"/>
        <v>0</v>
      </c>
      <c r="L19" s="22"/>
      <c r="M19" s="153">
        <f t="shared" si="1"/>
        <v>0</v>
      </c>
    </row>
    <row r="20" spans="1:13" ht="12.75">
      <c r="A20" s="296" t="s">
        <v>306</v>
      </c>
      <c r="B20" s="297"/>
      <c r="C20" s="297"/>
      <c r="D20" s="4">
        <v>14</v>
      </c>
      <c r="E20" s="22"/>
      <c r="F20" s="22"/>
      <c r="G20" s="22"/>
      <c r="H20" s="22"/>
      <c r="I20" s="22"/>
      <c r="J20" s="22"/>
      <c r="K20" s="153">
        <f t="shared" si="0"/>
        <v>0</v>
      </c>
      <c r="L20" s="22"/>
      <c r="M20" s="153">
        <f t="shared" si="1"/>
        <v>0</v>
      </c>
    </row>
    <row r="21" spans="1:13" ht="12.75">
      <c r="A21" s="296" t="s">
        <v>307</v>
      </c>
      <c r="B21" s="297"/>
      <c r="C21" s="297"/>
      <c r="D21" s="4">
        <v>15</v>
      </c>
      <c r="E21" s="22"/>
      <c r="F21" s="22"/>
      <c r="G21" s="22"/>
      <c r="H21" s="22"/>
      <c r="I21" s="22"/>
      <c r="J21" s="22">
        <v>-28663821</v>
      </c>
      <c r="K21" s="153">
        <f t="shared" si="0"/>
        <v>-28663821</v>
      </c>
      <c r="L21" s="22"/>
      <c r="M21" s="153">
        <f t="shared" si="1"/>
        <v>-28663821</v>
      </c>
    </row>
    <row r="22" spans="1:13" ht="12.75">
      <c r="A22" s="296" t="s">
        <v>308</v>
      </c>
      <c r="B22" s="297"/>
      <c r="C22" s="297"/>
      <c r="D22" s="4">
        <v>16</v>
      </c>
      <c r="E22" s="22"/>
      <c r="F22" s="22"/>
      <c r="G22" s="22"/>
      <c r="H22" s="22">
        <v>12536117</v>
      </c>
      <c r="I22" s="22">
        <v>2403949</v>
      </c>
      <c r="J22" s="22">
        <v>-14940066</v>
      </c>
      <c r="K22" s="153">
        <f t="shared" si="0"/>
        <v>0</v>
      </c>
      <c r="L22" s="22"/>
      <c r="M22" s="153">
        <f t="shared" si="1"/>
        <v>0</v>
      </c>
    </row>
    <row r="23" spans="1:13" ht="21.75" customHeight="1" thickBot="1">
      <c r="A23" s="310" t="s">
        <v>356</v>
      </c>
      <c r="B23" s="311"/>
      <c r="C23" s="311"/>
      <c r="D23" s="18">
        <v>17</v>
      </c>
      <c r="E23" s="162">
        <f aca="true" t="shared" si="6" ref="E23:J23">E10+E11+E18</f>
        <v>442887200</v>
      </c>
      <c r="F23" s="162">
        <f t="shared" si="6"/>
        <v>0</v>
      </c>
      <c r="G23" s="162">
        <f t="shared" si="6"/>
        <v>460091560</v>
      </c>
      <c r="H23" s="162">
        <f t="shared" si="6"/>
        <v>456466778</v>
      </c>
      <c r="I23" s="162">
        <f t="shared" si="6"/>
        <v>202973853</v>
      </c>
      <c r="J23" s="162">
        <f t="shared" si="6"/>
        <v>78666745</v>
      </c>
      <c r="K23" s="162">
        <f t="shared" si="0"/>
        <v>1641086136</v>
      </c>
      <c r="L23" s="162">
        <f>L10+L11+L18</f>
        <v>0</v>
      </c>
      <c r="M23" s="162">
        <f t="shared" si="1"/>
        <v>1641086136</v>
      </c>
    </row>
    <row r="24" spans="1:13" ht="24" customHeight="1" thickTop="1">
      <c r="A24" s="312" t="s">
        <v>309</v>
      </c>
      <c r="B24" s="313"/>
      <c r="C24" s="313"/>
      <c r="D24" s="19">
        <v>18</v>
      </c>
      <c r="E24" s="23">
        <v>442887200</v>
      </c>
      <c r="F24" s="23"/>
      <c r="G24" s="23">
        <v>460091560</v>
      </c>
      <c r="H24" s="23">
        <v>456466778</v>
      </c>
      <c r="I24" s="23">
        <v>202973853</v>
      </c>
      <c r="J24" s="23">
        <v>78666745</v>
      </c>
      <c r="K24" s="154">
        <f t="shared" si="0"/>
        <v>1641086136</v>
      </c>
      <c r="L24" s="23"/>
      <c r="M24" s="154">
        <f t="shared" si="1"/>
        <v>1641086136</v>
      </c>
    </row>
    <row r="25" spans="1:13" ht="12.75">
      <c r="A25" s="296" t="s">
        <v>311</v>
      </c>
      <c r="B25" s="297"/>
      <c r="C25" s="297"/>
      <c r="D25" s="4">
        <v>19</v>
      </c>
      <c r="E25" s="22"/>
      <c r="F25" s="22"/>
      <c r="G25" s="22"/>
      <c r="H25" s="22"/>
      <c r="I25" s="22"/>
      <c r="J25" s="22"/>
      <c r="K25" s="153">
        <f t="shared" si="0"/>
        <v>0</v>
      </c>
      <c r="L25" s="22"/>
      <c r="M25" s="153">
        <f t="shared" si="1"/>
        <v>0</v>
      </c>
    </row>
    <row r="26" spans="1:13" ht="20.25" customHeight="1">
      <c r="A26" s="296" t="s">
        <v>310</v>
      </c>
      <c r="B26" s="297"/>
      <c r="C26" s="297"/>
      <c r="D26" s="4">
        <v>20</v>
      </c>
      <c r="E26" s="22"/>
      <c r="F26" s="22"/>
      <c r="G26" s="22"/>
      <c r="H26" s="22"/>
      <c r="I26" s="22">
        <v>-583377</v>
      </c>
      <c r="J26" s="22"/>
      <c r="K26" s="153">
        <f t="shared" si="0"/>
        <v>-583377</v>
      </c>
      <c r="L26" s="22"/>
      <c r="M26" s="153">
        <f t="shared" si="1"/>
        <v>-583377</v>
      </c>
    </row>
    <row r="27" spans="1:13" ht="21.75" customHeight="1">
      <c r="A27" s="298" t="s">
        <v>357</v>
      </c>
      <c r="B27" s="297"/>
      <c r="C27" s="297"/>
      <c r="D27" s="4">
        <v>21</v>
      </c>
      <c r="E27" s="153">
        <f>SUM(E24:E26)</f>
        <v>442887200</v>
      </c>
      <c r="F27" s="153">
        <f aca="true" t="shared" si="7" ref="F27:L27">SUM(F24:F26)</f>
        <v>0</v>
      </c>
      <c r="G27" s="153">
        <f t="shared" si="7"/>
        <v>460091560</v>
      </c>
      <c r="H27" s="153">
        <f t="shared" si="7"/>
        <v>456466778</v>
      </c>
      <c r="I27" s="153">
        <f t="shared" si="7"/>
        <v>202390476</v>
      </c>
      <c r="J27" s="153">
        <f t="shared" si="7"/>
        <v>78666745</v>
      </c>
      <c r="K27" s="153">
        <f t="shared" si="0"/>
        <v>1640502759</v>
      </c>
      <c r="L27" s="153">
        <f t="shared" si="7"/>
        <v>0</v>
      </c>
      <c r="M27" s="153">
        <f t="shared" si="1"/>
        <v>1640502759</v>
      </c>
    </row>
    <row r="28" spans="1:13" ht="23.25" customHeight="1">
      <c r="A28" s="298" t="s">
        <v>358</v>
      </c>
      <c r="B28" s="297"/>
      <c r="C28" s="297"/>
      <c r="D28" s="4">
        <v>22</v>
      </c>
      <c r="E28" s="153">
        <f>E29+E30</f>
        <v>0</v>
      </c>
      <c r="F28" s="153">
        <f aca="true" t="shared" si="8" ref="F28:L28">F29+F30</f>
        <v>0</v>
      </c>
      <c r="G28" s="153">
        <f t="shared" si="8"/>
        <v>-5463027</v>
      </c>
      <c r="H28" s="153">
        <f t="shared" si="8"/>
        <v>0</v>
      </c>
      <c r="I28" s="153">
        <f t="shared" si="8"/>
        <v>5016014</v>
      </c>
      <c r="J28" s="153">
        <f t="shared" si="8"/>
        <v>81141044</v>
      </c>
      <c r="K28" s="153">
        <f t="shared" si="0"/>
        <v>80694031</v>
      </c>
      <c r="L28" s="153">
        <f t="shared" si="8"/>
        <v>0</v>
      </c>
      <c r="M28" s="153">
        <f t="shared" si="1"/>
        <v>80694031</v>
      </c>
    </row>
    <row r="29" spans="1:13" ht="13.5" customHeight="1">
      <c r="A29" s="296" t="s">
        <v>90</v>
      </c>
      <c r="B29" s="297"/>
      <c r="C29" s="297"/>
      <c r="D29" s="4">
        <v>23</v>
      </c>
      <c r="E29" s="22"/>
      <c r="F29" s="22"/>
      <c r="G29" s="22"/>
      <c r="H29" s="22"/>
      <c r="I29" s="22"/>
      <c r="J29" s="22">
        <v>81141044</v>
      </c>
      <c r="K29" s="153">
        <f t="shared" si="0"/>
        <v>81141044</v>
      </c>
      <c r="L29" s="22"/>
      <c r="M29" s="153">
        <f t="shared" si="1"/>
        <v>81141044</v>
      </c>
    </row>
    <row r="30" spans="1:13" ht="21.75" customHeight="1">
      <c r="A30" s="296" t="s">
        <v>87</v>
      </c>
      <c r="B30" s="297"/>
      <c r="C30" s="297"/>
      <c r="D30" s="4">
        <v>24</v>
      </c>
      <c r="E30" s="153">
        <f aca="true" t="shared" si="9" ref="E30:J30">SUM(E31:E34)</f>
        <v>0</v>
      </c>
      <c r="F30" s="153">
        <f t="shared" si="9"/>
        <v>0</v>
      </c>
      <c r="G30" s="153">
        <f t="shared" si="9"/>
        <v>-5463027</v>
      </c>
      <c r="H30" s="153">
        <f t="shared" si="9"/>
        <v>0</v>
      </c>
      <c r="I30" s="153">
        <f t="shared" si="9"/>
        <v>5016014</v>
      </c>
      <c r="J30" s="153">
        <f t="shared" si="9"/>
        <v>0</v>
      </c>
      <c r="K30" s="153">
        <f t="shared" si="0"/>
        <v>-447013</v>
      </c>
      <c r="L30" s="153">
        <f>SUM(L31:L34)</f>
        <v>0</v>
      </c>
      <c r="M30" s="153">
        <f t="shared" si="1"/>
        <v>-447013</v>
      </c>
    </row>
    <row r="31" spans="1:13" ht="21.75" customHeight="1">
      <c r="A31" s="296" t="s">
        <v>302</v>
      </c>
      <c r="B31" s="297"/>
      <c r="C31" s="297"/>
      <c r="D31" s="4">
        <v>25</v>
      </c>
      <c r="E31" s="22"/>
      <c r="F31" s="22"/>
      <c r="G31" s="22">
        <v>-4012811</v>
      </c>
      <c r="H31" s="22"/>
      <c r="I31" s="22">
        <v>5016014</v>
      </c>
      <c r="J31" s="22"/>
      <c r="K31" s="153">
        <f t="shared" si="0"/>
        <v>1003203</v>
      </c>
      <c r="L31" s="22"/>
      <c r="M31" s="153">
        <f t="shared" si="1"/>
        <v>1003203</v>
      </c>
    </row>
    <row r="32" spans="1:13" ht="21.75" customHeight="1">
      <c r="A32" s="296" t="s">
        <v>303</v>
      </c>
      <c r="B32" s="297"/>
      <c r="C32" s="297"/>
      <c r="D32" s="4">
        <v>26</v>
      </c>
      <c r="E32" s="22"/>
      <c r="F32" s="22"/>
      <c r="G32" s="22">
        <v>-694871</v>
      </c>
      <c r="H32" s="22"/>
      <c r="I32" s="22"/>
      <c r="J32" s="22"/>
      <c r="K32" s="153">
        <f t="shared" si="0"/>
        <v>-694871</v>
      </c>
      <c r="L32" s="22"/>
      <c r="M32" s="153">
        <f t="shared" si="1"/>
        <v>-694871</v>
      </c>
    </row>
    <row r="33" spans="1:13" ht="22.5" customHeight="1">
      <c r="A33" s="296" t="s">
        <v>304</v>
      </c>
      <c r="B33" s="297"/>
      <c r="C33" s="297"/>
      <c r="D33" s="4">
        <v>27</v>
      </c>
      <c r="E33" s="22"/>
      <c r="F33" s="22"/>
      <c r="G33" s="22">
        <v>-755345</v>
      </c>
      <c r="H33" s="22"/>
      <c r="I33" s="22"/>
      <c r="J33" s="22"/>
      <c r="K33" s="153">
        <f>SUM(E33:J33)</f>
        <v>-755345</v>
      </c>
      <c r="L33" s="22"/>
      <c r="M33" s="153">
        <f t="shared" si="1"/>
        <v>-755345</v>
      </c>
    </row>
    <row r="34" spans="1:13" ht="21" customHeight="1">
      <c r="A34" s="296" t="s">
        <v>263</v>
      </c>
      <c r="B34" s="297"/>
      <c r="C34" s="297"/>
      <c r="D34" s="4">
        <v>28</v>
      </c>
      <c r="E34" s="22"/>
      <c r="F34" s="22"/>
      <c r="G34" s="22"/>
      <c r="H34" s="22"/>
      <c r="I34" s="22"/>
      <c r="J34" s="22"/>
      <c r="K34" s="153">
        <f t="shared" si="0"/>
        <v>0</v>
      </c>
      <c r="L34" s="22"/>
      <c r="M34" s="153">
        <f t="shared" si="1"/>
        <v>0</v>
      </c>
    </row>
    <row r="35" spans="1:13" ht="33.75" customHeight="1">
      <c r="A35" s="298" t="s">
        <v>359</v>
      </c>
      <c r="B35" s="297"/>
      <c r="C35" s="297"/>
      <c r="D35" s="4">
        <v>29</v>
      </c>
      <c r="E35" s="153">
        <f aca="true" t="shared" si="10" ref="E35:J35">SUM(E36:E39)</f>
        <v>0</v>
      </c>
      <c r="F35" s="153">
        <f t="shared" si="10"/>
        <v>0</v>
      </c>
      <c r="G35" s="153">
        <f t="shared" si="10"/>
        <v>0</v>
      </c>
      <c r="H35" s="153">
        <f t="shared" si="10"/>
        <v>22616689</v>
      </c>
      <c r="I35" s="153">
        <f t="shared" si="10"/>
        <v>55070056</v>
      </c>
      <c r="J35" s="153">
        <f t="shared" si="10"/>
        <v>-78666745</v>
      </c>
      <c r="K35" s="153">
        <f t="shared" si="0"/>
        <v>-980000</v>
      </c>
      <c r="L35" s="153">
        <f>SUM(L36:L39)</f>
        <v>0</v>
      </c>
      <c r="M35" s="153">
        <f t="shared" si="1"/>
        <v>-980000</v>
      </c>
    </row>
    <row r="36" spans="1:13" ht="26.25" customHeight="1">
      <c r="A36" s="296" t="s">
        <v>305</v>
      </c>
      <c r="B36" s="297"/>
      <c r="C36" s="297"/>
      <c r="D36" s="4">
        <v>30</v>
      </c>
      <c r="E36" s="22"/>
      <c r="F36" s="22"/>
      <c r="G36" s="22"/>
      <c r="H36" s="22"/>
      <c r="I36" s="22"/>
      <c r="J36" s="22"/>
      <c r="K36" s="153">
        <f t="shared" si="0"/>
        <v>0</v>
      </c>
      <c r="L36" s="22"/>
      <c r="M36" s="153">
        <f t="shared" si="1"/>
        <v>0</v>
      </c>
    </row>
    <row r="37" spans="1:13" ht="12.75">
      <c r="A37" s="296" t="s">
        <v>306</v>
      </c>
      <c r="B37" s="297"/>
      <c r="C37" s="297"/>
      <c r="D37" s="4">
        <v>31</v>
      </c>
      <c r="E37" s="22"/>
      <c r="F37" s="22"/>
      <c r="G37" s="22"/>
      <c r="H37" s="22"/>
      <c r="I37" s="22"/>
      <c r="J37" s="22"/>
      <c r="K37" s="153">
        <f t="shared" si="0"/>
        <v>0</v>
      </c>
      <c r="L37" s="22"/>
      <c r="M37" s="153">
        <f t="shared" si="1"/>
        <v>0</v>
      </c>
    </row>
    <row r="38" spans="1:13" ht="12.75">
      <c r="A38" s="296" t="s">
        <v>307</v>
      </c>
      <c r="B38" s="297"/>
      <c r="C38" s="297"/>
      <c r="D38" s="4">
        <v>32</v>
      </c>
      <c r="E38" s="22"/>
      <c r="F38" s="22"/>
      <c r="G38" s="22"/>
      <c r="H38" s="22"/>
      <c r="I38" s="22"/>
      <c r="J38" s="22">
        <v>-980000</v>
      </c>
      <c r="K38" s="153">
        <f t="shared" si="0"/>
        <v>-980000</v>
      </c>
      <c r="L38" s="22"/>
      <c r="M38" s="153">
        <f t="shared" si="1"/>
        <v>-980000</v>
      </c>
    </row>
    <row r="39" spans="1:13" ht="12.75">
      <c r="A39" s="296" t="s">
        <v>91</v>
      </c>
      <c r="B39" s="297"/>
      <c r="C39" s="297"/>
      <c r="D39" s="4">
        <v>33</v>
      </c>
      <c r="E39" s="22"/>
      <c r="F39" s="22"/>
      <c r="G39" s="22"/>
      <c r="H39" s="22">
        <v>22616689</v>
      </c>
      <c r="I39" s="22">
        <v>55070056</v>
      </c>
      <c r="J39" s="22">
        <v>-77686745</v>
      </c>
      <c r="K39" s="153">
        <f t="shared" si="0"/>
        <v>0</v>
      </c>
      <c r="L39" s="22"/>
      <c r="M39" s="153">
        <f t="shared" si="1"/>
        <v>0</v>
      </c>
    </row>
    <row r="40" spans="1:13" ht="48.75" customHeight="1">
      <c r="A40" s="314" t="s">
        <v>360</v>
      </c>
      <c r="B40" s="315"/>
      <c r="C40" s="315"/>
      <c r="D40" s="16">
        <v>34</v>
      </c>
      <c r="E40" s="161">
        <f aca="true" t="shared" si="11" ref="E40:J40">E27+E28+E35</f>
        <v>442887200</v>
      </c>
      <c r="F40" s="161">
        <f t="shared" si="11"/>
        <v>0</v>
      </c>
      <c r="G40" s="161">
        <f t="shared" si="11"/>
        <v>454628533</v>
      </c>
      <c r="H40" s="161">
        <f t="shared" si="11"/>
        <v>479083467</v>
      </c>
      <c r="I40" s="161">
        <f t="shared" si="11"/>
        <v>262476546</v>
      </c>
      <c r="J40" s="161">
        <f t="shared" si="11"/>
        <v>81141044</v>
      </c>
      <c r="K40" s="161">
        <f t="shared" si="0"/>
        <v>1720216790</v>
      </c>
      <c r="L40" s="161">
        <f>L27+L28+L35</f>
        <v>0</v>
      </c>
      <c r="M40" s="161">
        <f t="shared" si="1"/>
        <v>1720216790</v>
      </c>
    </row>
  </sheetData>
  <sheetProtection/>
  <mergeCells count="43"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  <mergeCell ref="A24:C24"/>
    <mergeCell ref="A25:C25"/>
    <mergeCell ref="A26:C26"/>
    <mergeCell ref="A27:C27"/>
    <mergeCell ref="A28:C28"/>
    <mergeCell ref="A29:C2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E6:M6" numberStoredAsText="1"/>
    <ignoredError sqref="K7:K9 K31:K33 K34" formulaRange="1"/>
    <ignoredError sqref="K10:K30 K35:K40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58" customWidth="1"/>
  </cols>
  <sheetData>
    <row r="1" spans="1:10" ht="12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316" t="s">
        <v>352</v>
      </c>
      <c r="B2" s="316"/>
      <c r="C2" s="316"/>
      <c r="D2" s="316"/>
      <c r="E2" s="316"/>
      <c r="F2" s="316"/>
      <c r="G2" s="316"/>
      <c r="H2" s="316"/>
      <c r="I2" s="316"/>
      <c r="J2" s="316"/>
    </row>
    <row r="3" spans="1:10" ht="12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0" ht="12.75" customHeight="1">
      <c r="A4" s="317" t="s">
        <v>82</v>
      </c>
      <c r="B4" s="317"/>
      <c r="C4" s="317"/>
      <c r="D4" s="317"/>
      <c r="E4" s="317"/>
      <c r="F4" s="317"/>
      <c r="G4" s="317"/>
      <c r="H4" s="317"/>
      <c r="I4" s="317"/>
      <c r="J4" s="317"/>
    </row>
    <row r="5" spans="1:10" ht="12.75" customHeight="1">
      <c r="A5" s="317"/>
      <c r="B5" s="317"/>
      <c r="C5" s="317"/>
      <c r="D5" s="317"/>
      <c r="E5" s="317"/>
      <c r="F5" s="317"/>
      <c r="G5" s="317"/>
      <c r="H5" s="317"/>
      <c r="I5" s="317"/>
      <c r="J5" s="317"/>
    </row>
    <row r="6" spans="1:10" ht="12.75" customHeight="1">
      <c r="A6" s="317"/>
      <c r="B6" s="317"/>
      <c r="C6" s="317"/>
      <c r="D6" s="317"/>
      <c r="E6" s="317"/>
      <c r="F6" s="317"/>
      <c r="G6" s="317"/>
      <c r="H6" s="317"/>
      <c r="I6" s="317"/>
      <c r="J6" s="317"/>
    </row>
    <row r="7" spans="1:10" ht="12.75" customHeight="1">
      <c r="A7" s="317"/>
      <c r="B7" s="317"/>
      <c r="C7" s="317"/>
      <c r="D7" s="317"/>
      <c r="E7" s="317"/>
      <c r="F7" s="317"/>
      <c r="G7" s="317"/>
      <c r="H7" s="317"/>
      <c r="I7" s="317"/>
      <c r="J7" s="317"/>
    </row>
    <row r="8" spans="1:10" ht="12.75" customHeight="1">
      <c r="A8" s="317"/>
      <c r="B8" s="317"/>
      <c r="C8" s="317"/>
      <c r="D8" s="317"/>
      <c r="E8" s="317"/>
      <c r="F8" s="317"/>
      <c r="G8" s="317"/>
      <c r="H8" s="317"/>
      <c r="I8" s="317"/>
      <c r="J8" s="317"/>
    </row>
    <row r="9" spans="1:10" ht="12.75" customHeight="1">
      <c r="A9" s="317"/>
      <c r="B9" s="317"/>
      <c r="C9" s="317"/>
      <c r="D9" s="317"/>
      <c r="E9" s="317"/>
      <c r="F9" s="317"/>
      <c r="G9" s="317"/>
      <c r="H9" s="317"/>
      <c r="I9" s="317"/>
      <c r="J9" s="317"/>
    </row>
    <row r="10" spans="1:10" ht="12">
      <c r="A10" s="318"/>
      <c r="B10" s="318"/>
      <c r="C10" s="318"/>
      <c r="D10" s="318"/>
      <c r="E10" s="318"/>
      <c r="F10" s="318"/>
      <c r="G10" s="318"/>
      <c r="H10" s="318"/>
      <c r="I10" s="318"/>
      <c r="J10" s="318"/>
    </row>
    <row r="11" spans="1:10" ht="12">
      <c r="A11" s="59"/>
      <c r="B11" s="59"/>
      <c r="C11" s="59"/>
      <c r="D11" s="59"/>
      <c r="E11" s="59"/>
      <c r="F11" s="59"/>
      <c r="G11" s="59"/>
      <c r="H11" s="59"/>
      <c r="I11" s="59"/>
      <c r="J11" s="59"/>
    </row>
    <row r="12" spans="1:10" ht="12">
      <c r="A12" s="59"/>
      <c r="B12" s="59"/>
      <c r="C12" s="59"/>
      <c r="D12" s="59"/>
      <c r="E12" s="59"/>
      <c r="F12" s="59"/>
      <c r="G12" s="59"/>
      <c r="H12" s="59"/>
      <c r="I12" s="59"/>
      <c r="J12" s="59"/>
    </row>
    <row r="13" spans="1:10" ht="12">
      <c r="A13" s="59"/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12">
      <c r="A14" s="59"/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12">
      <c r="A15" s="59"/>
      <c r="B15" s="59"/>
      <c r="C15" s="59"/>
      <c r="D15" s="59"/>
      <c r="E15" s="59"/>
      <c r="F15" s="59"/>
      <c r="G15" s="59"/>
      <c r="H15" s="59"/>
      <c r="I15" s="59"/>
      <c r="J15" s="59"/>
    </row>
    <row r="16" spans="1:10" ht="12">
      <c r="A16" s="59"/>
      <c r="B16" s="59"/>
      <c r="C16" s="59"/>
      <c r="D16" s="59"/>
      <c r="E16" s="59"/>
      <c r="F16" s="59"/>
      <c r="G16" s="59"/>
      <c r="H16" s="59"/>
      <c r="I16" s="59"/>
      <c r="J16" s="59"/>
    </row>
    <row r="17" spans="1:10" ht="12">
      <c r="A17" s="59"/>
      <c r="B17" s="59"/>
      <c r="C17" s="59"/>
      <c r="D17" s="59"/>
      <c r="E17" s="59"/>
      <c r="F17" s="59"/>
      <c r="G17" s="59"/>
      <c r="H17" s="59"/>
      <c r="I17" s="59"/>
      <c r="J17" s="59"/>
    </row>
    <row r="18" spans="1:10" ht="12">
      <c r="A18" s="59"/>
      <c r="B18" s="59"/>
      <c r="C18" s="59"/>
      <c r="D18" s="59"/>
      <c r="E18" s="59"/>
      <c r="F18" s="59"/>
      <c r="G18" s="59"/>
      <c r="H18" s="59"/>
      <c r="I18" s="59"/>
      <c r="J18" s="59"/>
    </row>
    <row r="19" spans="1:10" ht="12">
      <c r="A19" s="59"/>
      <c r="B19" s="59"/>
      <c r="C19" s="59"/>
      <c r="D19" s="59"/>
      <c r="E19" s="59"/>
      <c r="F19" s="59"/>
      <c r="G19" s="59"/>
      <c r="H19" s="59"/>
      <c r="I19" s="59"/>
      <c r="J19" s="59"/>
    </row>
    <row r="20" spans="1:10" ht="12">
      <c r="A20" s="59"/>
      <c r="B20" s="59"/>
      <c r="C20" s="59"/>
      <c r="D20" s="59"/>
      <c r="E20" s="59"/>
      <c r="F20" s="59"/>
      <c r="G20" s="59"/>
      <c r="H20" s="59"/>
      <c r="I20" s="59"/>
      <c r="J20" s="59"/>
    </row>
    <row r="21" spans="1:10" ht="12">
      <c r="A21" s="59"/>
      <c r="B21" s="59"/>
      <c r="C21" s="59"/>
      <c r="D21" s="59"/>
      <c r="E21" s="59"/>
      <c r="F21" s="59"/>
      <c r="G21" s="59"/>
      <c r="H21" s="59"/>
      <c r="I21" s="59"/>
      <c r="J21" s="59"/>
    </row>
    <row r="22" spans="1:10" ht="12">
      <c r="A22" s="59"/>
      <c r="B22" s="59"/>
      <c r="C22" s="59"/>
      <c r="D22" s="59"/>
      <c r="E22" s="59"/>
      <c r="F22" s="59"/>
      <c r="G22" s="59"/>
      <c r="H22" s="59"/>
      <c r="I22" s="59"/>
      <c r="J22" s="59"/>
    </row>
    <row r="23" spans="1:10" ht="12">
      <c r="A23" s="59"/>
      <c r="B23" s="59"/>
      <c r="C23" s="59"/>
      <c r="D23" s="59"/>
      <c r="E23" s="59"/>
      <c r="F23" s="59"/>
      <c r="G23" s="59"/>
      <c r="H23" s="59"/>
      <c r="I23" s="59"/>
      <c r="J23" s="59"/>
    </row>
    <row r="24" spans="1:10" ht="12">
      <c r="A24" s="59"/>
      <c r="B24" s="59"/>
      <c r="C24" s="59"/>
      <c r="D24" s="59"/>
      <c r="E24" s="59"/>
      <c r="F24" s="59"/>
      <c r="G24" s="59"/>
      <c r="H24" s="59"/>
      <c r="I24" s="59"/>
      <c r="J24" s="59"/>
    </row>
    <row r="25" spans="1:10" ht="12">
      <c r="A25" s="59"/>
      <c r="B25" s="59"/>
      <c r="C25" s="59"/>
      <c r="D25" s="59"/>
      <c r="E25" s="59"/>
      <c r="F25" s="59"/>
      <c r="G25" s="59"/>
      <c r="H25" s="59"/>
      <c r="J25" s="59"/>
    </row>
    <row r="26" spans="1:10" ht="12">
      <c r="A26" s="59"/>
      <c r="B26" s="59"/>
      <c r="C26" s="59"/>
      <c r="D26" s="59"/>
      <c r="E26" s="59"/>
      <c r="F26" s="59"/>
      <c r="G26" s="59"/>
      <c r="H26" s="59"/>
      <c r="I26" s="59"/>
      <c r="J26" s="59"/>
    </row>
    <row r="27" spans="1:10" ht="12">
      <c r="A27" s="59"/>
      <c r="B27" s="59"/>
      <c r="C27" s="59"/>
      <c r="D27" s="59"/>
      <c r="E27" s="59"/>
      <c r="F27" s="59"/>
      <c r="G27" s="59"/>
      <c r="H27" s="59"/>
      <c r="I27" s="59"/>
      <c r="J27" s="59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Nevena Babić</cp:lastModifiedBy>
  <cp:lastPrinted>2012-10-23T08:04:23Z</cp:lastPrinted>
  <dcterms:created xsi:type="dcterms:W3CDTF">2008-10-17T11:51:54Z</dcterms:created>
  <dcterms:modified xsi:type="dcterms:W3CDTF">2012-10-30T12:45:20Z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