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10" windowHeight="11685" activeTab="0"/>
  </bookViews>
  <sheets>
    <sheet name="OPCI PODACI" sheetId="1" r:id="rId1"/>
    <sheet name="Bilanca" sheetId="2" r:id="rId2"/>
    <sheet name="RDG" sheetId="3" r:id="rId3"/>
    <sheet name="NT" sheetId="4" r:id="rId4"/>
    <sheet name="PK" sheetId="5" r:id="rId5"/>
    <sheet name="BILJEŠKE " sheetId="6" r:id="rId6"/>
  </sheets>
  <externalReferences>
    <externalReference r:id="rId9"/>
  </externalReferences>
  <definedNames>
    <definedName name="datum_izrade">'[1]Naslovni'!$E$5</definedName>
    <definedName name="drustvo">'[1]Naslovni'!$B$5</definedName>
    <definedName name="p" localSheetId="5">#REF!</definedName>
    <definedName name="p" localSheetId="0">#REF!</definedName>
    <definedName name="p">#REF!</definedName>
    <definedName name="_xlnm.Print_Area" localSheetId="1">'Bilanca'!$A$1:$L$133</definedName>
    <definedName name="_xlnm.Print_Area" localSheetId="5">'BILJEŠKE '!$A$1:$J$38</definedName>
    <definedName name="_xlnm.Print_Area" localSheetId="0">'OPCI PODACI'!$A$1:$I$65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<sst xmlns="http://schemas.openxmlformats.org/spreadsheetml/2006/main" count="456" uniqueCount="418">
  <si>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</si>
  <si>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</si>
  <si>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</si>
  <si>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</si>
  <si>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</si>
  <si>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</si>
  <si>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>Isto razdoblje prethodne godine</t>
  </si>
  <si>
    <t>Tekuće poslovno razdoblje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</si>
  <si>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</si>
  <si>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</si>
  <si>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</si>
  <si>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</si>
  <si>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</si>
  <si>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</si>
  <si>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</si>
  <si>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</si>
  <si>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</si>
  <si>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</si>
  <si>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</si>
  <si>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</si>
  <si>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</si>
  <si>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</si>
  <si>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</si>
  <si>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</si>
  <si>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</si>
  <si>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</si>
  <si>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</si>
  <si>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</si>
  <si>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</si>
  <si>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</si>
  <si>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</si>
  <si>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</si>
  <si>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</si>
  <si>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</si>
  <si>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</si>
  <si>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</si>
  <si>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</si>
  <si>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</si>
  <si>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</si>
  <si>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</si>
  <si>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</si>
  <si>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</si>
  <si>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</si>
  <si>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</si>
  <si>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</si>
  <si>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</si>
  <si>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</si>
  <si>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</si>
  <si>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</si>
  <si>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</si>
  <si>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</si>
  <si>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</si>
  <si>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</si>
  <si>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</si>
  <si>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</si>
  <si>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</si>
  <si>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>DODATAK BILANCI</t>
    </r>
    <r>
      <rPr>
        <b/>
        <sz val="8"/>
        <rFont val="Arial"/>
        <family val="2"/>
      </rPr>
      <t xml:space="preserve"> (popunjava obveznik koji sastavlja konsolidirani godišnji financijski izvještaj)</t>
    </r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</si>
  <si>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</si>
  <si>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</si>
  <si>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</si>
  <si>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</si>
  <si>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</si>
  <si>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</si>
  <si>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</si>
  <si>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</si>
  <si>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</si>
  <si>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</si>
  <si>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</si>
  <si>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</si>
  <si>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</si>
  <si>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</si>
  <si>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</si>
  <si>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</si>
  <si>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</si>
  <si>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</si>
  <si>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</si>
  <si>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</si>
  <si>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</si>
  <si>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(krajem godine)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</si>
  <si>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</si>
  <si>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</si>
  <si>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</si>
  <si>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</si>
  <si>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</si>
  <si>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</si>
  <si>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</si>
  <si>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</si>
  <si>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</si>
  <si>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</si>
  <si>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</si>
  <si>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</si>
  <si>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</si>
  <si>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</si>
  <si>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</si>
  <si>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</si>
  <si>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</si>
  <si>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</si>
  <si>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</si>
  <si>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</si>
  <si>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</si>
  <si>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</si>
  <si>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</si>
  <si>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Napomena: Podatak pod AOP oznakama 121 do 123 popunjavaju društva za osiguranje koja sastavljaju konsolidirane godišnje financijske izvještaje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</si>
  <si>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</si>
  <si>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</si>
  <si>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</si>
  <si>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</si>
  <si>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</si>
  <si>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</si>
  <si>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</si>
  <si>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</si>
  <si>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</si>
  <si>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</si>
  <si>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</si>
  <si>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</si>
  <si>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</si>
  <si>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</si>
  <si>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</si>
  <si>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</si>
  <si>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</si>
  <si>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</si>
  <si>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</si>
  <si>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</si>
  <si>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</si>
  <si>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</si>
  <si>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</si>
  <si>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</si>
  <si>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</si>
  <si>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</si>
  <si>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</si>
  <si>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</si>
  <si>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</si>
  <si>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</si>
  <si>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</si>
  <si>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</si>
  <si>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</si>
  <si>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</si>
  <si>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</si>
  <si>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</si>
  <si>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</si>
  <si>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</si>
  <si>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</si>
  <si>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</si>
  <si>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</si>
  <si>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</si>
  <si>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</si>
  <si>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</si>
  <si>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</si>
  <si>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</si>
  <si>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</si>
  <si>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</si>
  <si>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</si>
  <si>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</si>
  <si>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</si>
  <si>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</si>
  <si>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</si>
  <si>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</si>
  <si>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</si>
  <si>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</si>
  <si>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</si>
  <si>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</si>
  <si>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</si>
  <si>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</si>
  <si>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</si>
  <si>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</si>
  <si>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</si>
  <si>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</si>
  <si>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</si>
  <si>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</si>
  <si>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</si>
  <si>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</si>
  <si>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</si>
  <si>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</si>
  <si>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</si>
  <si>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</si>
  <si>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</si>
  <si>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</si>
  <si>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</si>
  <si>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</si>
  <si>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</si>
  <si>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</si>
  <si>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</si>
  <si>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</si>
  <si>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</si>
  <si>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</si>
  <si>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</si>
  <si>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</si>
  <si>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</si>
  <si>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</si>
  <si>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</si>
  <si>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</si>
  <si>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</si>
  <si>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</si>
  <si>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</si>
  <si>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</si>
  <si>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</si>
  <si>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</si>
  <si>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</si>
  <si>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</si>
  <si>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</si>
  <si>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</si>
  <si>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</si>
  <si>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</si>
  <si>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</si>
  <si>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</si>
  <si>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</si>
  <si>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</si>
  <si>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</si>
  <si>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</si>
  <si>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>Izvještaj o sveobuhvatnoj dobiti (Račun dobiti i gubitka)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</si>
  <si>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</si>
  <si>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</si>
  <si>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</si>
  <si>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</si>
  <si>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</si>
  <si>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t>Napomena: Podatke pod AOP 200, 201, 214 i 215 popunjavaju društva za osiguranje koja sastavljaju konsolidirane godišnje financijske izvještaje</t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</si>
  <si>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</si>
  <si>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</si>
  <si>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</si>
  <si>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</si>
  <si>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</si>
  <si>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</si>
  <si>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</si>
  <si>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</si>
  <si>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</si>
  <si>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</si>
  <si>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</si>
  <si>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</si>
  <si>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</si>
  <si>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</si>
  <si>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</si>
  <si>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</si>
  <si>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</si>
  <si>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</si>
  <si>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</si>
  <si>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</si>
  <si>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</si>
  <si>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</si>
  <si>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</si>
  <si>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</si>
  <si>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</si>
  <si>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</si>
  <si>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</si>
  <si>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</si>
  <si>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</si>
  <si>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</si>
  <si>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</si>
  <si>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</si>
  <si>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</si>
  <si>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</si>
  <si>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</si>
  <si>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</si>
  <si>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</si>
  <si>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</si>
  <si>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</si>
  <si>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</si>
  <si>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</si>
  <si>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</si>
  <si>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</si>
  <si>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</si>
  <si>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>Prethodna godina</t>
  </si>
  <si>
    <t>Tekuća godina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</si>
  <si>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</si>
  <si>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</si>
  <si>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</si>
  <si>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</si>
  <si>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</si>
  <si>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</si>
  <si>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</si>
  <si>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</si>
  <si>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</si>
  <si>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</si>
  <si>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</si>
  <si>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</si>
  <si>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</si>
  <si>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</si>
  <si>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</si>
  <si>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</si>
  <si>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</si>
  <si>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</si>
  <si>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</si>
  <si>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</si>
  <si>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</si>
  <si>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</si>
  <si>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</si>
  <si>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</si>
  <si>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</si>
  <si>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</si>
  <si>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</si>
  <si>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</si>
  <si>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</si>
  <si>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</si>
  <si>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</si>
  <si>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</si>
  <si>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</si>
  <si>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</si>
  <si>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</si>
  <si>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</si>
  <si>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</si>
  <si>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</si>
  <si>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</si>
  <si>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</si>
  <si>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</si>
  <si>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</si>
  <si>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</si>
  <si>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</si>
  <si>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</si>
  <si>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</si>
  <si>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</si>
  <si>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</si>
  <si>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</si>
  <si>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</si>
  <si>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</si>
  <si>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</si>
  <si>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</si>
  <si>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</si>
  <si>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</si>
  <si>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</si>
  <si>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</si>
  <si>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</si>
  <si>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</si>
  <si>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</si>
  <si>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</si>
  <si>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</si>
  <si>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</si>
  <si>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</si>
  <si>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</si>
  <si>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</si>
  <si>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</si>
  <si>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</si>
  <si>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</si>
  <si>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</si>
  <si>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</si>
  <si>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</si>
  <si>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</si>
  <si>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</si>
  <si>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</si>
  <si>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</si>
  <si>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</si>
  <si>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</si>
  <si>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</si>
  <si>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</si>
  <si>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</si>
  <si>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</si>
  <si>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</si>
  <si>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</si>
  <si>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</si>
  <si>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</si>
  <si>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</si>
  <si>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</si>
  <si>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</si>
  <si>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</si>
  <si>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</si>
  <si>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</si>
  <si>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</si>
  <si>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</si>
  <si>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</si>
  <si>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</si>
  <si>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</si>
  <si>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</si>
  <si>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</si>
  <si>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</si>
  <si>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</si>
  <si>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</si>
  <si>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</si>
  <si>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</si>
  <si>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</si>
  <si>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</si>
  <si>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</si>
  <si>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</si>
  <si>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</si>
  <si>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</si>
  <si>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</si>
  <si>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</si>
  <si>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</si>
  <si>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</si>
  <si>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</si>
  <si>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</si>
  <si>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1. Revidirani godišnji financijski izvještaji s revizorskim izvješćem</t>
  </si>
  <si>
    <t>Godišnji financijski izvještaj društava za osiguranje odnosno društava za reosiguranje 
GFI-OSIG/RE</t>
  </si>
  <si>
    <t>01.01.2011.</t>
  </si>
  <si>
    <t>31.12.2011.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</si>
  <si>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</si>
  <si>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</si>
  <si>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</si>
  <si>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</si>
  <si>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</si>
  <si>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</si>
  <si>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</si>
  <si>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</si>
  <si>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DA</t>
  </si>
  <si>
    <t>CROATIA LLOYD D.D.</t>
  </si>
  <si>
    <t>CROATIA OSIGURANJE D.D.</t>
  </si>
  <si>
    <t>LJUBUŠKI</t>
  </si>
  <si>
    <t>PBZ CROATIA OSIGURANJE D.D.</t>
  </si>
  <si>
    <t>CROATIA ZDRAVSTVENO OSIGURANJE D.D.</t>
  </si>
  <si>
    <t>CROATIA TEHNIČKI PREGLEDI D.D.</t>
  </si>
  <si>
    <t>CROATIA LEASING D.O.O.</t>
  </si>
  <si>
    <t>03276236</t>
  </si>
  <si>
    <t>20097647</t>
  </si>
  <si>
    <t>01583999</t>
  </si>
  <si>
    <t>01808435</t>
  </si>
  <si>
    <t>01450930</t>
  </si>
  <si>
    <t>01892037</t>
  </si>
  <si>
    <t>01/ 6333 108</t>
  </si>
  <si>
    <t>01/ 6170 381</t>
  </si>
  <si>
    <t>Članica Uprave</t>
  </si>
  <si>
    <t>Predsjednik Uprave</t>
  </si>
  <si>
    <t>Silvana Ivančić</t>
  </si>
  <si>
    <t>Zdravko Zrinušić</t>
  </si>
  <si>
    <t>Stanje na dan: 31.12.2011.</t>
  </si>
  <si>
    <t>B. MANJINSKI INTERES</t>
  </si>
  <si>
    <t>U razdoblju: 01.01.2011.-31.12.2011.</t>
  </si>
  <si>
    <t>izdavatelj@crosig.hr</t>
  </si>
  <si>
    <t>ZRINUŠIĆ ZDRAVKO,  IVANČIĆ SILVANA</t>
  </si>
  <si>
    <t>(osobe ovlaštene za zastupanje)</t>
  </si>
  <si>
    <t>Golub Levanić Gordana</t>
  </si>
  <si>
    <t>65.12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</si>
</sst>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/>
      <top style="thin">
        <color indexed="9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 horizontal="center" vertical="top" wrapText="1"/>
      <protection hidden="1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5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6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7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8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167" fontId="6" fillId="0" borderId="2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67" fontId="6" fillId="0" borderId="22" xfId="0" applyNumberFormat="1" applyFont="1" applyFill="1" applyBorder="1" applyAlignment="1">
      <alignment horizontal="center" vertical="center"/>
    </xf>
    <xf numFmtId="167" fontId="6" fillId="0" borderId="23" xfId="0" applyNumberFormat="1" applyFont="1" applyFill="1" applyBorder="1" applyAlignment="1">
      <alignment horizontal="center" vertical="center"/>
    </xf>
    <xf numFmtId="167" fontId="6" fillId="0" borderId="24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5" xfId="0" applyNumberFormat="1" applyFont="1" applyFill="1" applyBorder="1" applyAlignment="1">
      <alignment horizontal="center" vertical="center"/>
    </xf>
    <xf numFmtId="167" fontId="2" fillId="0" borderId="26" xfId="0" applyNumberFormat="1" applyFont="1" applyFill="1" applyBorder="1" applyAlignment="1">
      <alignment horizontal="center" vertical="center"/>
    </xf>
    <xf numFmtId="167" fontId="2" fillId="0" borderId="27" xfId="0" applyNumberFormat="1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top" wrapText="1"/>
      <protection hidden="1"/>
    </xf>
    <xf numFmtId="0" fontId="6" fillId="33" borderId="28" xfId="0" applyFont="1" applyFill="1" applyBorder="1" applyAlignment="1" applyProtection="1">
      <alignment horizontal="center"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6" fillId="33" borderId="30" xfId="0" applyFont="1" applyFill="1" applyBorder="1" applyAlignment="1" applyProtection="1">
      <alignment horizontal="center" vertical="center" wrapText="1"/>
      <protection hidden="1"/>
    </xf>
    <xf numFmtId="0" fontId="6" fillId="33" borderId="31" xfId="0" applyFont="1" applyFill="1" applyBorder="1" applyAlignment="1" applyProtection="1">
      <alignment horizontal="center" vertical="center"/>
      <protection hidden="1"/>
    </xf>
    <xf numFmtId="0" fontId="6" fillId="33" borderId="32" xfId="0" applyFont="1" applyFill="1" applyBorder="1" applyAlignment="1" applyProtection="1">
      <alignment horizontal="center" vertical="center"/>
      <protection hidden="1"/>
    </xf>
    <xf numFmtId="0" fontId="6" fillId="33" borderId="33" xfId="0" applyFont="1" applyFill="1" applyBorder="1" applyAlignment="1" applyProtection="1">
      <alignment horizontal="center" vertical="center"/>
      <protection hidden="1"/>
    </xf>
    <xf numFmtId="0" fontId="6" fillId="33" borderId="3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1" xfId="0" applyFont="1" applyFill="1" applyBorder="1" applyAlignment="1" applyProtection="1">
      <alignment horizontal="center" vertical="top" wrapText="1"/>
      <protection hidden="1"/>
    </xf>
    <xf numFmtId="0" fontId="0" fillId="0" borderId="11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0" fontId="2" fillId="33" borderId="35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49" fontId="6" fillId="33" borderId="3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center" wrapText="1"/>
    </xf>
    <xf numFmtId="49" fontId="6" fillId="33" borderId="31" xfId="0" applyNumberFormat="1" applyFont="1" applyFill="1" applyBorder="1" applyAlignment="1">
      <alignment horizontal="center" vertical="center"/>
    </xf>
    <xf numFmtId="49" fontId="6" fillId="33" borderId="31" xfId="0" applyNumberFormat="1" applyFont="1" applyFill="1" applyBorder="1" applyAlignment="1" applyProtection="1">
      <alignment horizontal="center" vertical="center"/>
      <protection hidden="1"/>
    </xf>
    <xf numFmtId="0" fontId="8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right" vertical="top" wrapText="1"/>
      <protection hidden="1"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1" fillId="0" borderId="0" xfId="0" applyFont="1" applyFill="1" applyBorder="1" applyAlignment="1">
      <alignment horizontal="right"/>
    </xf>
    <xf numFmtId="0" fontId="0" fillId="0" borderId="11" xfId="0" applyFont="1" applyFill="1" applyBorder="1" applyAlignment="1" applyProtection="1">
      <alignment vertical="top" wrapText="1"/>
      <protection hidden="1"/>
    </xf>
    <xf numFmtId="0" fontId="14" fillId="0" borderId="0" xfId="58" applyFont="1" applyFill="1" applyBorder="1" applyAlignment="1">
      <alignment/>
      <protection/>
    </xf>
    <xf numFmtId="49" fontId="1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11" xfId="0" applyFont="1" applyFill="1" applyBorder="1" applyAlignment="1" applyProtection="1">
      <alignment horizontal="center" vertical="top" wrapText="1"/>
      <protection hidden="1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93" fontId="1" fillId="32" borderId="17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18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1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7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15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38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3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8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9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1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Border="1" applyAlignment="1" applyProtection="1">
      <alignment horizontal="right" vertical="center" shrinkToFit="1"/>
      <protection locked="0"/>
    </xf>
    <xf numFmtId="193" fontId="1" fillId="0" borderId="37" xfId="0" applyNumberFormat="1" applyFont="1" applyBorder="1" applyAlignment="1" applyProtection="1">
      <alignment horizontal="right" vertical="center" shrinkToFit="1"/>
      <protection locked="0"/>
    </xf>
    <xf numFmtId="193" fontId="1" fillId="0" borderId="13" xfId="0" applyNumberFormat="1" applyFont="1" applyBorder="1" applyAlignment="1" applyProtection="1">
      <alignment horizontal="right" vertical="center" shrinkToFit="1"/>
      <protection locked="0"/>
    </xf>
    <xf numFmtId="193" fontId="1" fillId="0" borderId="39" xfId="0" applyNumberFormat="1" applyFont="1" applyBorder="1" applyAlignment="1" applyProtection="1">
      <alignment horizontal="right" vertical="center" shrinkToFit="1"/>
      <protection locked="0"/>
    </xf>
    <xf numFmtId="193" fontId="3" fillId="0" borderId="19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19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4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41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41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20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19" xfId="0" applyNumberFormat="1" applyFont="1" applyFill="1" applyBorder="1" applyAlignment="1" applyProtection="1">
      <alignment vertical="center" shrinkToFit="1"/>
      <protection hidden="1"/>
    </xf>
    <xf numFmtId="193" fontId="1" fillId="32" borderId="10" xfId="0" applyNumberFormat="1" applyFont="1" applyFill="1" applyBorder="1" applyAlignment="1" applyProtection="1">
      <alignment vertical="center" shrinkToFit="1"/>
      <protection/>
    </xf>
    <xf numFmtId="193" fontId="1" fillId="0" borderId="10" xfId="0" applyNumberFormat="1" applyFont="1" applyFill="1" applyBorder="1" applyAlignment="1" applyProtection="1">
      <alignment vertical="center" shrinkToFit="1"/>
      <protection locked="0"/>
    </xf>
    <xf numFmtId="193" fontId="1" fillId="32" borderId="10" xfId="0" applyNumberFormat="1" applyFont="1" applyFill="1" applyBorder="1" applyAlignment="1" applyProtection="1">
      <alignment vertical="center" shrinkToFit="1"/>
      <protection hidden="1"/>
    </xf>
    <xf numFmtId="193" fontId="1" fillId="32" borderId="20" xfId="0" applyNumberFormat="1" applyFont="1" applyFill="1" applyBorder="1" applyAlignment="1" applyProtection="1">
      <alignment vertical="center" shrinkToFit="1"/>
      <protection hidden="1"/>
    </xf>
    <xf numFmtId="193" fontId="1" fillId="34" borderId="20" xfId="0" applyNumberFormat="1" applyFont="1" applyFill="1" applyBorder="1" applyAlignment="1" applyProtection="1">
      <alignment vertical="center" shrinkToFit="1"/>
      <protection hidden="1"/>
    </xf>
    <xf numFmtId="0" fontId="0" fillId="0" borderId="0" xfId="58" applyFont="1" applyBorder="1" applyAlignment="1">
      <alignment/>
      <protection/>
    </xf>
    <xf numFmtId="0" fontId="13" fillId="35" borderId="0" xfId="58" applyFont="1" applyFill="1" applyBorder="1" applyAlignment="1" applyProtection="1">
      <alignment horizontal="center" vertical="center"/>
      <protection hidden="1"/>
    </xf>
    <xf numFmtId="14" fontId="13" fillId="34" borderId="42" xfId="58" applyNumberFormat="1" applyFont="1" applyFill="1" applyBorder="1" applyAlignment="1" applyProtection="1">
      <alignment horizontal="center" vertical="center"/>
      <protection hidden="1" locked="0"/>
    </xf>
    <xf numFmtId="0" fontId="14" fillId="35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Fill="1" applyAlignment="1" applyProtection="1">
      <alignment/>
      <protection hidden="1"/>
    </xf>
    <xf numFmtId="0" fontId="16" fillId="0" borderId="0" xfId="58" applyFont="1" applyFill="1" applyBorder="1" applyAlignment="1" applyProtection="1">
      <alignment horizontal="right" vertical="center" wrapText="1"/>
      <protection hidden="1"/>
    </xf>
    <xf numFmtId="0" fontId="16" fillId="0" borderId="0" xfId="58" applyFont="1" applyFill="1" applyAlignment="1" applyProtection="1">
      <alignment horizontal="right"/>
      <protection hidden="1"/>
    </xf>
    <xf numFmtId="0" fontId="14" fillId="0" borderId="0" xfId="58" applyFont="1" applyFill="1" applyAlignment="1" applyProtection="1">
      <alignment horizontal="right" vertical="center"/>
      <protection hidden="1"/>
    </xf>
    <xf numFmtId="0" fontId="14" fillId="0" borderId="0" xfId="58" applyFont="1" applyFill="1" applyAlignment="1" applyProtection="1">
      <alignment wrapText="1"/>
      <protection hidden="1"/>
    </xf>
    <xf numFmtId="0" fontId="14" fillId="0" borderId="0" xfId="58" applyFont="1" applyFill="1" applyAlignment="1" applyProtection="1">
      <alignment horizontal="right"/>
      <protection hidden="1"/>
    </xf>
    <xf numFmtId="0" fontId="14" fillId="0" borderId="0" xfId="58" applyFont="1" applyFill="1" applyProtection="1">
      <alignment vertical="top"/>
      <protection hidden="1"/>
    </xf>
    <xf numFmtId="0" fontId="14" fillId="0" borderId="0" xfId="58" applyFont="1" applyFill="1" applyAlignment="1" applyProtection="1">
      <alignment horizontal="right" wrapText="1"/>
      <protection hidden="1"/>
    </xf>
    <xf numFmtId="0" fontId="14" fillId="0" borderId="0" xfId="58" applyFont="1" applyFill="1" applyBorder="1" applyAlignment="1" applyProtection="1">
      <alignment horizontal="left"/>
      <protection hidden="1"/>
    </xf>
    <xf numFmtId="0" fontId="14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 applyProtection="1">
      <alignment vertical="top"/>
      <protection hidden="1"/>
    </xf>
    <xf numFmtId="0" fontId="14" fillId="0" borderId="0" xfId="58" applyFont="1" applyFill="1" applyBorder="1" applyProtection="1">
      <alignment vertical="top"/>
      <protection hidden="1"/>
    </xf>
    <xf numFmtId="0" fontId="13" fillId="0" borderId="0" xfId="58" applyFont="1" applyFill="1" applyBorder="1" applyAlignment="1" applyProtection="1">
      <alignment vertical="top"/>
      <protection hidden="1"/>
    </xf>
    <xf numFmtId="0" fontId="14" fillId="0" borderId="0" xfId="58" applyFont="1" applyFill="1">
      <alignment vertical="top"/>
      <protection/>
    </xf>
    <xf numFmtId="0" fontId="14" fillId="0" borderId="0" xfId="58" applyFont="1" applyFill="1" applyAlignment="1" applyProtection="1">
      <alignment/>
      <protection hidden="1"/>
    </xf>
    <xf numFmtId="0" fontId="14" fillId="0" borderId="0" xfId="58" applyFont="1" applyFill="1" applyBorder="1" applyAlignment="1" applyProtection="1">
      <alignment horizontal="left" vertical="top" wrapText="1"/>
      <protection hidden="1"/>
    </xf>
    <xf numFmtId="0" fontId="14" fillId="0" borderId="0" xfId="58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right" vertical="top"/>
      <protection hidden="1"/>
    </xf>
    <xf numFmtId="0" fontId="14" fillId="0" borderId="0" xfId="58" applyFont="1" applyFill="1" applyBorder="1" applyAlignment="1" applyProtection="1">
      <alignment horizontal="center" vertical="top"/>
      <protection hidden="1"/>
    </xf>
    <xf numFmtId="0" fontId="14" fillId="0" borderId="0" xfId="58" applyFont="1" applyFill="1" applyBorder="1" applyAlignment="1" applyProtection="1">
      <alignment horizontal="center"/>
      <protection hidden="1"/>
    </xf>
    <xf numFmtId="0" fontId="14" fillId="0" borderId="0" xfId="58" applyFont="1" applyFill="1" applyBorder="1" applyAlignment="1" applyProtection="1">
      <alignment horizontal="left" vertical="top"/>
      <protection hidden="1"/>
    </xf>
    <xf numFmtId="0" fontId="14" fillId="0" borderId="0" xfId="58" applyFont="1" applyFill="1" applyAlignment="1" applyProtection="1">
      <alignment horizontal="left"/>
      <protection hidden="1"/>
    </xf>
    <xf numFmtId="0" fontId="14" fillId="0" borderId="0" xfId="59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12" fillId="0" borderId="0" xfId="59" applyFill="1" applyAlignment="1">
      <alignment/>
      <protection/>
    </xf>
    <xf numFmtId="0" fontId="14" fillId="0" borderId="0" xfId="59" applyFont="1" applyFill="1" applyAlignment="1" applyProtection="1">
      <alignment/>
      <protection hidden="1"/>
    </xf>
    <xf numFmtId="0" fontId="0" fillId="0" borderId="0" xfId="59" applyFont="1" applyFill="1" applyAlignment="1">
      <alignment/>
      <protection/>
    </xf>
    <xf numFmtId="0" fontId="13" fillId="0" borderId="0" xfId="58" applyFont="1" applyFill="1" applyAlignment="1" applyProtection="1">
      <alignment vertical="center"/>
      <protection hidden="1"/>
    </xf>
    <xf numFmtId="0" fontId="14" fillId="0" borderId="43" xfId="58" applyFont="1" applyFill="1" applyBorder="1" applyProtection="1">
      <alignment vertical="top"/>
      <protection hidden="1"/>
    </xf>
    <xf numFmtId="0" fontId="14" fillId="0" borderId="43" xfId="58" applyFont="1" applyFill="1" applyBorder="1">
      <alignment vertical="top"/>
      <protection/>
    </xf>
    <xf numFmtId="0" fontId="13" fillId="35" borderId="0" xfId="58" applyFont="1" applyFill="1" applyBorder="1" applyAlignment="1" applyProtection="1">
      <alignment horizontal="left" vertical="center" wrapText="1"/>
      <protection hidden="1"/>
    </xf>
    <xf numFmtId="0" fontId="13" fillId="35" borderId="44" xfId="58" applyFont="1" applyFill="1" applyBorder="1" applyAlignment="1" applyProtection="1">
      <alignment horizontal="left" vertical="center" wrapText="1"/>
      <protection hidden="1"/>
    </xf>
    <xf numFmtId="0" fontId="15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Fill="1" applyAlignment="1" applyProtection="1">
      <alignment horizontal="right" vertical="center"/>
      <protection hidden="1"/>
    </xf>
    <xf numFmtId="0" fontId="14" fillId="0" borderId="44" xfId="58" applyFont="1" applyFill="1" applyBorder="1" applyAlignment="1" applyProtection="1">
      <alignment horizontal="right"/>
      <protection hidden="1"/>
    </xf>
    <xf numFmtId="0" fontId="17" fillId="0" borderId="0" xfId="58" applyFont="1" applyFill="1" applyBorder="1" applyAlignment="1" applyProtection="1">
      <alignment horizontal="right" vertical="center" wrapText="1"/>
      <protection hidden="1"/>
    </xf>
    <xf numFmtId="0" fontId="17" fillId="0" borderId="44" xfId="58" applyFont="1" applyFill="1" applyBorder="1" applyAlignment="1" applyProtection="1">
      <alignment horizontal="right" wrapText="1"/>
      <protection hidden="1"/>
    </xf>
    <xf numFmtId="14" fontId="13" fillId="34" borderId="45" xfId="58" applyNumberFormat="1" applyFont="1" applyFill="1" applyBorder="1" applyAlignment="1" applyProtection="1">
      <alignment horizontal="center" vertical="center"/>
      <protection hidden="1" locked="0"/>
    </xf>
    <xf numFmtId="14" fontId="13" fillId="34" borderId="46" xfId="58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58" applyFont="1" applyFill="1" applyBorder="1" applyAlignment="1" applyProtection="1">
      <alignment horizontal="left" vertical="center"/>
      <protection hidden="1"/>
    </xf>
    <xf numFmtId="0" fontId="9" fillId="0" borderId="0" xfId="58" applyFont="1" applyFill="1" applyAlignment="1">
      <alignment horizontal="left"/>
      <protection/>
    </xf>
    <xf numFmtId="0" fontId="14" fillId="0" borderId="0" xfId="58" applyFont="1" applyFill="1" applyBorder="1" applyAlignment="1" applyProtection="1">
      <alignment horizontal="right" vertical="center" wrapText="1"/>
      <protection hidden="1"/>
    </xf>
    <xf numFmtId="0" fontId="14" fillId="0" borderId="0" xfId="58" applyFont="1" applyFill="1" applyBorder="1" applyAlignment="1" applyProtection="1">
      <alignment horizontal="right" wrapText="1"/>
      <protection hidden="1"/>
    </xf>
    <xf numFmtId="0" fontId="14" fillId="0" borderId="0" xfId="58" applyFont="1" applyFill="1" applyAlignment="1" applyProtection="1">
      <alignment horizontal="right" wrapText="1"/>
      <protection hidden="1"/>
    </xf>
    <xf numFmtId="0" fontId="14" fillId="0" borderId="47" xfId="58" applyFont="1" applyFill="1" applyBorder="1" applyAlignment="1" applyProtection="1">
      <alignment horizontal="right" vertical="center"/>
      <protection hidden="1"/>
    </xf>
    <xf numFmtId="0" fontId="14" fillId="0" borderId="0" xfId="58" applyFont="1" applyFill="1" applyBorder="1" applyAlignment="1" applyProtection="1">
      <alignment horizontal="right"/>
      <protection hidden="1"/>
    </xf>
    <xf numFmtId="0" fontId="14" fillId="0" borderId="0" xfId="58" applyFont="1" applyFill="1" applyAlignment="1" applyProtection="1">
      <alignment horizontal="center" vertical="center"/>
      <protection hidden="1"/>
    </xf>
    <xf numFmtId="0" fontId="14" fillId="0" borderId="0" xfId="58" applyFont="1" applyFill="1" applyAlignment="1">
      <alignment horizontal="center" vertical="center"/>
      <protection/>
    </xf>
    <xf numFmtId="0" fontId="14" fillId="0" borderId="0" xfId="58" applyFont="1" applyFill="1" applyAlignment="1">
      <alignment horizontal="center"/>
      <protection/>
    </xf>
    <xf numFmtId="0" fontId="14" fillId="0" borderId="0" xfId="58" applyFont="1" applyFill="1" applyAlignment="1">
      <alignment horizontal="center" vertical="center"/>
      <protection/>
    </xf>
    <xf numFmtId="0" fontId="14" fillId="0" borderId="0" xfId="58" applyFont="1" applyFill="1" applyAlignment="1">
      <alignment vertical="center"/>
      <protection/>
    </xf>
    <xf numFmtId="0" fontId="14" fillId="0" borderId="0" xfId="58" applyFont="1" applyFill="1" applyAlignment="1">
      <alignment horizontal="center"/>
      <protection/>
    </xf>
    <xf numFmtId="0" fontId="14" fillId="0" borderId="0" xfId="58" applyFont="1" applyFill="1" applyAlignment="1" applyProtection="1">
      <alignment horizontal="right" vertical="center" wrapText="1"/>
      <protection hidden="1"/>
    </xf>
    <xf numFmtId="0" fontId="14" fillId="0" borderId="44" xfId="58" applyFont="1" applyFill="1" applyBorder="1" applyAlignment="1" applyProtection="1">
      <alignment horizontal="right" wrapText="1"/>
      <protection hidden="1"/>
    </xf>
    <xf numFmtId="0" fontId="14" fillId="0" borderId="48" xfId="58" applyFont="1" applyFill="1" applyBorder="1" applyAlignment="1" applyProtection="1">
      <alignment horizontal="center" vertical="top"/>
      <protection hidden="1"/>
    </xf>
    <xf numFmtId="0" fontId="14" fillId="0" borderId="48" xfId="58" applyFont="1" applyFill="1" applyBorder="1" applyAlignment="1">
      <alignment horizontal="center"/>
      <protection/>
    </xf>
    <xf numFmtId="0" fontId="14" fillId="0" borderId="48" xfId="58" applyFont="1" applyFill="1" applyBorder="1" applyAlignment="1">
      <alignment/>
      <protection/>
    </xf>
    <xf numFmtId="0" fontId="13" fillId="0" borderId="0" xfId="59" applyFont="1" applyFill="1" applyAlignment="1" applyProtection="1">
      <alignment horizontal="left"/>
      <protection hidden="1"/>
    </xf>
    <xf numFmtId="0" fontId="8" fillId="0" borderId="0" xfId="59" applyFont="1" applyFill="1" applyAlignment="1">
      <alignment/>
      <protection/>
    </xf>
    <xf numFmtId="0" fontId="14" fillId="0" borderId="0" xfId="57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33" borderId="49" xfId="0" applyFont="1" applyFill="1" applyBorder="1" applyAlignment="1" applyProtection="1">
      <alignment horizontal="center" vertical="center" wrapText="1"/>
      <protection hidden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6" fillId="33" borderId="52" xfId="0" applyFont="1" applyFill="1" applyBorder="1" applyAlignment="1" applyProtection="1">
      <alignment horizontal="center" vertical="center" wrapText="1"/>
      <protection hidden="1"/>
    </xf>
    <xf numFmtId="0" fontId="6" fillId="33" borderId="53" xfId="0" applyFont="1" applyFill="1" applyBorder="1" applyAlignment="1" applyProtection="1">
      <alignment horizontal="center" vertical="center" wrapText="1"/>
      <protection hidden="1"/>
    </xf>
    <xf numFmtId="0" fontId="6" fillId="33" borderId="54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top" wrapText="1"/>
      <protection hidden="1"/>
    </xf>
    <xf numFmtId="0" fontId="2" fillId="36" borderId="55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0" fillId="36" borderId="56" xfId="0" applyFont="1" applyFill="1" applyBorder="1" applyAlignment="1">
      <alignment horizontal="left" vertical="center" wrapText="1"/>
    </xf>
    <xf numFmtId="0" fontId="6" fillId="0" borderId="57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6" fillId="33" borderId="60" xfId="0" applyFont="1" applyFill="1" applyBorder="1" applyAlignment="1" applyProtection="1">
      <alignment horizontal="center" vertical="center" wrapText="1"/>
      <protection hidden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6" fillId="33" borderId="66" xfId="0" applyFont="1" applyFill="1" applyBorder="1" applyAlignment="1" applyProtection="1">
      <alignment horizontal="center" vertical="center" wrapText="1"/>
      <protection hidden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vertical="center" wrapText="1"/>
    </xf>
    <xf numFmtId="0" fontId="1" fillId="0" borderId="69" xfId="0" applyFont="1" applyBorder="1" applyAlignment="1">
      <alignment vertical="center" wrapText="1"/>
    </xf>
    <xf numFmtId="0" fontId="1" fillId="0" borderId="70" xfId="0" applyFont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6" fillId="0" borderId="69" xfId="0" applyFont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6" fillId="36" borderId="45" xfId="0" applyFont="1" applyFill="1" applyBorder="1" applyAlignment="1">
      <alignment horizontal="left" vertical="center" wrapText="1"/>
    </xf>
    <xf numFmtId="0" fontId="1" fillId="36" borderId="74" xfId="0" applyFont="1" applyFill="1" applyBorder="1" applyAlignment="1">
      <alignment vertical="center"/>
    </xf>
    <xf numFmtId="0" fontId="1" fillId="36" borderId="46" xfId="0" applyFont="1" applyFill="1" applyBorder="1" applyAlignment="1">
      <alignment vertical="center"/>
    </xf>
    <xf numFmtId="0" fontId="2" fillId="36" borderId="45" xfId="0" applyFont="1" applyFill="1" applyBorder="1" applyAlignment="1">
      <alignment horizontal="left" vertical="center" shrinkToFit="1"/>
    </xf>
    <xf numFmtId="0" fontId="2" fillId="36" borderId="74" xfId="0" applyFont="1" applyFill="1" applyBorder="1" applyAlignment="1">
      <alignment horizontal="left" vertical="center" shrinkToFit="1"/>
    </xf>
    <xf numFmtId="0" fontId="2" fillId="36" borderId="46" xfId="0" applyFont="1" applyFill="1" applyBorder="1" applyAlignment="1">
      <alignment horizontal="left" vertical="center" shrinkToFit="1"/>
    </xf>
    <xf numFmtId="0" fontId="6" fillId="0" borderId="68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vertical="center" wrapText="1"/>
    </xf>
    <xf numFmtId="0" fontId="1" fillId="0" borderId="75" xfId="0" applyFont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vertical="center" wrapText="1"/>
    </xf>
    <xf numFmtId="0" fontId="1" fillId="0" borderId="77" xfId="0" applyFont="1" applyBorder="1" applyAlignment="1">
      <alignment vertical="center" wrapText="1"/>
    </xf>
    <xf numFmtId="0" fontId="1" fillId="0" borderId="78" xfId="0" applyFont="1" applyBorder="1" applyAlignment="1">
      <alignment vertical="center" wrapText="1"/>
    </xf>
    <xf numFmtId="0" fontId="6" fillId="0" borderId="79" xfId="0" applyFont="1" applyFill="1" applyBorder="1" applyAlignment="1">
      <alignment vertical="center" wrapText="1"/>
    </xf>
    <xf numFmtId="0" fontId="1" fillId="0" borderId="80" xfId="0" applyFont="1" applyBorder="1" applyAlignment="1">
      <alignment vertical="center" wrapText="1"/>
    </xf>
    <xf numFmtId="0" fontId="1" fillId="0" borderId="81" xfId="0" applyFont="1" applyBorder="1" applyAlignment="1">
      <alignment vertical="center" wrapText="1"/>
    </xf>
    <xf numFmtId="0" fontId="6" fillId="0" borderId="76" xfId="0" applyFont="1" applyFill="1" applyBorder="1" applyAlignment="1">
      <alignment vertical="center" wrapText="1"/>
    </xf>
    <xf numFmtId="0" fontId="1" fillId="0" borderId="77" xfId="0" applyFont="1" applyBorder="1" applyAlignment="1">
      <alignment wrapText="1"/>
    </xf>
    <xf numFmtId="0" fontId="1" fillId="0" borderId="78" xfId="0" applyFont="1" applyBorder="1" applyAlignment="1">
      <alignment wrapText="1"/>
    </xf>
    <xf numFmtId="0" fontId="1" fillId="0" borderId="82" xfId="0" applyFont="1" applyFill="1" applyBorder="1" applyAlignment="1">
      <alignment vertical="center" wrapText="1"/>
    </xf>
    <xf numFmtId="0" fontId="1" fillId="0" borderId="83" xfId="0" applyFont="1" applyBorder="1" applyAlignment="1">
      <alignment wrapText="1"/>
    </xf>
    <xf numFmtId="0" fontId="1" fillId="0" borderId="84" xfId="0" applyFont="1" applyBorder="1" applyAlignment="1">
      <alignment wrapText="1"/>
    </xf>
    <xf numFmtId="0" fontId="0" fillId="0" borderId="11" xfId="0" applyFont="1" applyBorder="1" applyAlignment="1">
      <alignment horizontal="center" vertical="top" wrapText="1"/>
    </xf>
    <xf numFmtId="0" fontId="11" fillId="0" borderId="76" xfId="0" applyFont="1" applyFill="1" applyBorder="1" applyAlignment="1">
      <alignment horizontal="left" vertical="center" wrapText="1"/>
    </xf>
    <xf numFmtId="0" fontId="0" fillId="0" borderId="77" xfId="0" applyFont="1" applyFill="1" applyBorder="1" applyAlignment="1">
      <alignment horizontal="left" vertical="center" wrapText="1"/>
    </xf>
    <xf numFmtId="0" fontId="11" fillId="0" borderId="7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0" fillId="0" borderId="76" xfId="0" applyFont="1" applyFill="1" applyBorder="1" applyAlignment="1">
      <alignment horizontal="left" vertical="center" wrapText="1"/>
    </xf>
    <xf numFmtId="0" fontId="10" fillId="0" borderId="77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85" xfId="0" applyFont="1" applyFill="1" applyBorder="1" applyAlignment="1">
      <alignment horizontal="center" vertical="center" wrapText="1"/>
    </xf>
    <xf numFmtId="0" fontId="6" fillId="33" borderId="86" xfId="0" applyFont="1" applyFill="1" applyBorder="1" applyAlignment="1">
      <alignment horizontal="center" vertical="center" wrapText="1"/>
    </xf>
    <xf numFmtId="0" fontId="6" fillId="33" borderId="8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49" fontId="6" fillId="33" borderId="52" xfId="0" applyNumberFormat="1" applyFont="1" applyFill="1" applyBorder="1" applyAlignment="1">
      <alignment horizontal="center" vertical="center" wrapText="1"/>
    </xf>
    <xf numFmtId="49" fontId="6" fillId="33" borderId="53" xfId="0" applyNumberFormat="1" applyFont="1" applyFill="1" applyBorder="1" applyAlignment="1">
      <alignment horizontal="center" vertical="center" wrapText="1"/>
    </xf>
    <xf numFmtId="49" fontId="6" fillId="33" borderId="54" xfId="0" applyNumberFormat="1" applyFont="1" applyFill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left" vertical="center" wrapText="1"/>
    </xf>
    <xf numFmtId="0" fontId="10" fillId="0" borderId="89" xfId="0" applyFont="1" applyFill="1" applyBorder="1" applyAlignment="1">
      <alignment horizontal="left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0" fillId="0" borderId="92" xfId="0" applyFont="1" applyFill="1" applyBorder="1" applyAlignment="1">
      <alignment horizontal="left" vertical="center" wrapText="1"/>
    </xf>
    <xf numFmtId="0" fontId="10" fillId="0" borderId="93" xfId="0" applyFont="1" applyFill="1" applyBorder="1" applyAlignment="1">
      <alignment horizontal="left" vertical="center" wrapText="1"/>
    </xf>
    <xf numFmtId="0" fontId="0" fillId="0" borderId="94" xfId="0" applyFont="1" applyFill="1" applyBorder="1" applyAlignment="1">
      <alignment horizontal="left" vertical="center" wrapText="1"/>
    </xf>
    <xf numFmtId="0" fontId="10" fillId="0" borderId="82" xfId="0" applyFont="1" applyFill="1" applyBorder="1" applyAlignment="1">
      <alignment horizontal="left" vertical="center" wrapText="1"/>
    </xf>
    <xf numFmtId="0" fontId="0" fillId="0" borderId="83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  <xf numFmtId="14" fontId="13" fillId="34" borderId="55" xfId="58" applyNumberFormat="1" applyFont="1" applyFill="1" applyBorder="1" applyAlignment="1" applyProtection="1">
      <alignment vertical="center"/>
      <protection hidden="1" locked="0"/>
    </xf>
    <xf numFmtId="14" fontId="13" fillId="34" borderId="11" xfId="58" applyNumberFormat="1" applyFont="1" applyFill="1" applyBorder="1" applyAlignment="1" applyProtection="1">
      <alignment vertical="center"/>
      <protection hidden="1" locked="0"/>
    </xf>
    <xf numFmtId="1" fontId="13" fillId="32" borderId="55" xfId="58" applyNumberFormat="1" applyFont="1" applyFill="1" applyBorder="1" applyAlignment="1" applyProtection="1">
      <alignment horizontal="center" vertical="center"/>
      <protection hidden="1" locked="0"/>
    </xf>
    <xf numFmtId="1" fontId="13" fillId="32" borderId="56" xfId="58" applyNumberFormat="1" applyFont="1" applyFill="1" applyBorder="1" applyAlignment="1" applyProtection="1">
      <alignment horizontal="center" vertical="center"/>
      <protection hidden="1" locked="0"/>
    </xf>
    <xf numFmtId="0" fontId="13" fillId="32" borderId="55" xfId="58" applyFont="1" applyFill="1" applyBorder="1" applyAlignment="1" applyProtection="1">
      <alignment horizontal="left" vertical="center"/>
      <protection hidden="1" locked="0"/>
    </xf>
    <xf numFmtId="0" fontId="14" fillId="0" borderId="11" xfId="58" applyFont="1" applyBorder="1" applyAlignment="1">
      <alignment horizontal="left" vertical="center"/>
      <protection/>
    </xf>
    <xf numFmtId="0" fontId="14" fillId="0" borderId="56" xfId="58" applyFont="1" applyBorder="1" applyAlignment="1">
      <alignment horizontal="left" vertical="center"/>
      <protection/>
    </xf>
    <xf numFmtId="0" fontId="4" fillId="32" borderId="55" xfId="53" applyFill="1" applyBorder="1" applyAlignment="1" applyProtection="1">
      <alignment/>
      <protection hidden="1" locked="0"/>
    </xf>
    <xf numFmtId="0" fontId="13" fillId="0" borderId="11" xfId="58" applyFont="1" applyBorder="1" applyAlignment="1" applyProtection="1">
      <alignment/>
      <protection hidden="1" locked="0"/>
    </xf>
    <xf numFmtId="0" fontId="13" fillId="0" borderId="56" xfId="58" applyFont="1" applyBorder="1" applyAlignment="1" applyProtection="1">
      <alignment/>
      <protection hidden="1" locked="0"/>
    </xf>
    <xf numFmtId="1" fontId="13" fillId="32" borderId="95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11" xfId="58" applyFont="1" applyBorder="1" applyAlignment="1">
      <alignment horizontal="left"/>
      <protection/>
    </xf>
    <xf numFmtId="0" fontId="14" fillId="0" borderId="56" xfId="58" applyFont="1" applyBorder="1" applyAlignment="1">
      <alignment horizontal="left"/>
      <protection/>
    </xf>
    <xf numFmtId="0" fontId="13" fillId="32" borderId="95" xfId="58" applyFont="1" applyFill="1" applyBorder="1" applyAlignment="1" applyProtection="1">
      <alignment horizontal="center" vertical="center"/>
      <protection hidden="1" locked="0"/>
    </xf>
    <xf numFmtId="0" fontId="13" fillId="32" borderId="55" xfId="58" applyFont="1" applyFill="1" applyBorder="1" applyAlignment="1" applyProtection="1">
      <alignment horizontal="right" vertical="center"/>
      <protection hidden="1" locked="0"/>
    </xf>
    <xf numFmtId="0" fontId="14" fillId="0" borderId="11" xfId="58" applyFont="1" applyBorder="1" applyAlignment="1">
      <alignment/>
      <protection/>
    </xf>
    <xf numFmtId="0" fontId="14" fillId="0" borderId="56" xfId="58" applyFont="1" applyBorder="1" applyAlignment="1">
      <alignment/>
      <protection/>
    </xf>
    <xf numFmtId="49" fontId="13" fillId="32" borderId="55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56" xfId="58" applyNumberFormat="1" applyFont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horizontal="right"/>
      <protection hidden="1"/>
    </xf>
    <xf numFmtId="0" fontId="14" fillId="0" borderId="0" xfId="58" applyFont="1" applyBorder="1" applyAlignment="1" applyProtection="1">
      <alignment vertical="top"/>
      <protection hidden="1"/>
    </xf>
    <xf numFmtId="0" fontId="14" fillId="0" borderId="0" xfId="58" applyFont="1" applyBorder="1" applyProtection="1">
      <alignment vertical="top"/>
      <protection hidden="1"/>
    </xf>
    <xf numFmtId="0" fontId="14" fillId="0" borderId="0" xfId="58" applyFont="1" applyAlignment="1" applyProtection="1">
      <alignment horizontal="left" vertical="top" indent="2"/>
      <protection hidden="1"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Alignment="1" applyProtection="1">
      <alignment horizontal="left" vertical="top" wrapText="1" indent="2"/>
      <protection hidden="1"/>
    </xf>
    <xf numFmtId="0" fontId="14" fillId="0" borderId="0" xfId="58" applyFont="1" applyBorder="1" applyAlignment="1" applyProtection="1">
      <alignment horizontal="right" vertical="top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0" xfId="58" applyFont="1" applyProtection="1">
      <alignment vertical="top"/>
      <protection hidden="1"/>
    </xf>
    <xf numFmtId="0" fontId="14" fillId="0" borderId="61" xfId="58" applyFont="1" applyBorder="1" applyAlignment="1" applyProtection="1">
      <alignment horizontal="center"/>
      <protection hidden="1"/>
    </xf>
    <xf numFmtId="0" fontId="14" fillId="0" borderId="61" xfId="58" applyFont="1" applyBorder="1" applyProtection="1">
      <alignment vertical="top"/>
      <protection hidden="1"/>
    </xf>
    <xf numFmtId="0" fontId="13" fillId="0" borderId="11" xfId="58" applyFont="1" applyBorder="1" applyAlignment="1" applyProtection="1">
      <alignment horizontal="left" vertical="center"/>
      <protection hidden="1" locked="0"/>
    </xf>
    <xf numFmtId="0" fontId="14" fillId="0" borderId="0" xfId="58" applyFont="1" applyAlignment="1" applyProtection="1">
      <alignment vertical="top"/>
      <protection hidden="1"/>
    </xf>
    <xf numFmtId="49" fontId="13" fillId="32" borderId="55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11" xfId="58" applyNumberFormat="1" applyFont="1" applyBorder="1" applyAlignment="1" applyProtection="1">
      <alignment horizontal="left" vertical="center"/>
      <protection hidden="1" locked="0"/>
    </xf>
    <xf numFmtId="49" fontId="13" fillId="0" borderId="56" xfId="58" applyNumberFormat="1" applyFont="1" applyBorder="1" applyAlignment="1" applyProtection="1">
      <alignment horizontal="left" vertical="center"/>
      <protection hidden="1" locked="0"/>
    </xf>
    <xf numFmtId="0" fontId="14" fillId="0" borderId="0" xfId="58" applyFont="1" applyAlignment="1" applyProtection="1">
      <alignment horizontal="right" vertical="center"/>
      <protection hidden="1"/>
    </xf>
    <xf numFmtId="49" fontId="4" fillId="32" borderId="55" xfId="53" applyNumberFormat="1" applyFill="1" applyBorder="1" applyAlignment="1" applyProtection="1">
      <alignment horizontal="left" vertical="center"/>
      <protection hidden="1" locked="0"/>
    </xf>
    <xf numFmtId="0" fontId="14" fillId="0" borderId="61" xfId="58" applyFont="1" applyBorder="1" applyAlignment="1" applyProtection="1">
      <alignment vertical="top" wrapText="1"/>
      <protection hidden="1"/>
    </xf>
    <xf numFmtId="0" fontId="14" fillId="0" borderId="61" xfId="58" applyFont="1" applyBorder="1" applyAlignment="1" applyProtection="1">
      <alignment wrapText="1"/>
      <protection hidden="1"/>
    </xf>
    <xf numFmtId="0" fontId="14" fillId="0" borderId="61" xfId="58" applyFont="1" applyBorder="1" applyAlignment="1" applyProtection="1">
      <alignment horizontal="center" vertical="top"/>
      <protection hidden="1"/>
    </xf>
    <xf numFmtId="0" fontId="14" fillId="0" borderId="61" xfId="58" applyFont="1" applyFill="1" applyBorder="1" applyAlignment="1" applyProtection="1">
      <alignment vertical="center"/>
      <protection hidden="1"/>
    </xf>
    <xf numFmtId="3" fontId="13" fillId="32" borderId="95" xfId="58" applyNumberFormat="1" applyFont="1" applyFill="1" applyBorder="1" applyAlignment="1" applyProtection="1">
      <alignment horizontal="right" vertical="center"/>
      <protection hidden="1"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zdavatelj@crosig.hr" TargetMode="External" /><Relationship Id="rId2" Type="http://schemas.openxmlformats.org/officeDocument/2006/relationships/hyperlink" Target="http://www.crosig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="110" zoomScaleSheetLayoutView="110" zoomScalePageLayoutView="0" workbookViewId="0" topLeftCell="A1">
      <selection activeCell="H33" sqref="H33:I33"/>
    </sheetView>
  </sheetViews>
  <sheetFormatPr defaultColWidth="9.140625" defaultRowHeight="12.75"/>
  <cols>
    <col min="1" max="1" width="9.140625" style="52" customWidth="1"/>
    <col min="2" max="2" width="12.00390625" style="52" customWidth="1"/>
    <col min="3" max="6" width="9.140625" style="52" customWidth="1"/>
    <col min="7" max="7" width="17.7109375" style="52" customWidth="1"/>
    <col min="8" max="8" width="17.00390625" style="52" customWidth="1"/>
    <col min="9" max="9" width="23.8515625" style="52" customWidth="1"/>
    <col min="10" max="16384" width="9.140625" style="52" customWidth="1"/>
  </cols>
  <sheetData>
    <row r="1" ht="12.75">
      <c r="A1" s="51" t="s">
        <v>72</v>
      </c>
    </row>
    <row r="2" spans="1:10" ht="12.75">
      <c r="A2" s="140" t="s">
        <v>307</v>
      </c>
      <c r="B2" s="140"/>
      <c r="C2" s="140"/>
      <c r="D2" s="141"/>
      <c r="E2" s="147" t="s">
        <v>380</v>
      </c>
      <c r="F2" s="148"/>
      <c r="G2" s="105" t="s">
        <v>239</v>
      </c>
      <c r="H2" s="106" t="s">
        <v>381</v>
      </c>
      <c r="I2" s="107"/>
      <c r="J2" s="53"/>
    </row>
    <row r="3" spans="1:10" ht="12.75">
      <c r="A3" s="54"/>
      <c r="B3" s="54"/>
      <c r="C3" s="54"/>
      <c r="D3" s="54"/>
      <c r="E3" s="55"/>
      <c r="F3" s="55"/>
      <c r="G3" s="54"/>
      <c r="H3" s="54"/>
      <c r="I3" s="108"/>
      <c r="J3" s="53"/>
    </row>
    <row r="4" spans="1:10" ht="39.75" customHeight="1">
      <c r="A4" s="142" t="s">
        <v>379</v>
      </c>
      <c r="B4" s="142"/>
      <c r="C4" s="142"/>
      <c r="D4" s="142"/>
      <c r="E4" s="142"/>
      <c r="F4" s="142"/>
      <c r="G4" s="142"/>
      <c r="H4" s="142"/>
      <c r="I4" s="142"/>
      <c r="J4" s="53"/>
    </row>
    <row r="5" spans="1:10" ht="12.75">
      <c r="A5" s="60"/>
      <c r="B5" s="58"/>
      <c r="C5" s="58"/>
      <c r="D5" s="109"/>
      <c r="E5" s="110"/>
      <c r="F5" s="111"/>
      <c r="G5" s="56"/>
      <c r="H5" s="57"/>
      <c r="I5" s="58"/>
      <c r="J5" s="53"/>
    </row>
    <row r="6" spans="1:10" ht="12.75">
      <c r="A6" s="143" t="s">
        <v>154</v>
      </c>
      <c r="B6" s="144"/>
      <c r="C6" s="147" t="s">
        <v>382</v>
      </c>
      <c r="D6" s="148"/>
      <c r="E6" s="113"/>
      <c r="F6" s="113"/>
      <c r="G6" s="113"/>
      <c r="H6" s="113"/>
      <c r="I6" s="113"/>
      <c r="J6" s="53"/>
    </row>
    <row r="7" spans="1:10" ht="12.75">
      <c r="A7" s="114"/>
      <c r="B7" s="114"/>
      <c r="C7" s="60"/>
      <c r="D7" s="60"/>
      <c r="E7" s="113"/>
      <c r="F7" s="113"/>
      <c r="G7" s="113"/>
      <c r="H7" s="113"/>
      <c r="I7" s="113"/>
      <c r="J7" s="53"/>
    </row>
    <row r="8" spans="1:10" ht="12.75">
      <c r="A8" s="145" t="s">
        <v>73</v>
      </c>
      <c r="B8" s="146"/>
      <c r="C8" s="147" t="s">
        <v>383</v>
      </c>
      <c r="D8" s="148"/>
      <c r="E8" s="113"/>
      <c r="F8" s="113"/>
      <c r="G8" s="113"/>
      <c r="H8" s="113"/>
      <c r="I8" s="115"/>
      <c r="J8" s="53"/>
    </row>
    <row r="9" spans="1:10" ht="12.75">
      <c r="A9" s="116"/>
      <c r="B9" s="116"/>
      <c r="C9" s="117"/>
      <c r="D9" s="60"/>
      <c r="E9" s="60"/>
      <c r="F9" s="60"/>
      <c r="G9" s="60"/>
      <c r="H9" s="60"/>
      <c r="I9" s="60"/>
      <c r="J9" s="53"/>
    </row>
    <row r="10" spans="1:10" ht="12.75">
      <c r="A10" s="151" t="s">
        <v>0</v>
      </c>
      <c r="B10" s="152"/>
      <c r="C10" s="147" t="s">
        <v>384</v>
      </c>
      <c r="D10" s="148"/>
      <c r="E10" s="60"/>
      <c r="F10" s="60"/>
      <c r="G10" s="60"/>
      <c r="H10" s="60"/>
      <c r="I10" s="60"/>
      <c r="J10" s="53"/>
    </row>
    <row r="11" spans="1:10" ht="12.75">
      <c r="A11" s="153"/>
      <c r="B11" s="153"/>
      <c r="C11" s="60"/>
      <c r="D11" s="60"/>
      <c r="E11" s="60"/>
      <c r="F11" s="60"/>
      <c r="G11" s="60"/>
      <c r="H11" s="60"/>
      <c r="I11" s="60"/>
      <c r="J11" s="53"/>
    </row>
    <row r="12" spans="1:10" ht="12.75">
      <c r="A12" s="143" t="s">
        <v>74</v>
      </c>
      <c r="B12" s="144"/>
      <c r="C12" s="290" t="s">
        <v>385</v>
      </c>
      <c r="D12" s="291"/>
      <c r="E12" s="291"/>
      <c r="F12" s="291"/>
      <c r="G12" s="291"/>
      <c r="H12" s="291"/>
      <c r="I12" s="291"/>
      <c r="J12" s="53"/>
    </row>
    <row r="13" spans="1:10" ht="15.75">
      <c r="A13" s="149"/>
      <c r="B13" s="150"/>
      <c r="C13" s="150"/>
      <c r="D13" s="118"/>
      <c r="E13" s="118"/>
      <c r="F13" s="118"/>
      <c r="G13" s="118"/>
      <c r="H13" s="118"/>
      <c r="I13" s="118"/>
      <c r="J13" s="53"/>
    </row>
    <row r="14" spans="1:10" ht="12.75">
      <c r="A14" s="114"/>
      <c r="B14" s="114"/>
      <c r="C14" s="119"/>
      <c r="D14" s="60"/>
      <c r="E14" s="60"/>
      <c r="F14" s="60"/>
      <c r="G14" s="60"/>
      <c r="H14" s="60"/>
      <c r="I14" s="60"/>
      <c r="J14" s="53"/>
    </row>
    <row r="15" spans="1:10" ht="12.75">
      <c r="A15" s="143" t="s">
        <v>194</v>
      </c>
      <c r="B15" s="144"/>
      <c r="C15" s="292">
        <v>10000</v>
      </c>
      <c r="D15" s="293"/>
      <c r="E15" s="60"/>
      <c r="F15" s="294" t="s">
        <v>386</v>
      </c>
      <c r="G15" s="295"/>
      <c r="H15" s="295"/>
      <c r="I15" s="296"/>
      <c r="J15" s="53"/>
    </row>
    <row r="16" spans="1:10" ht="12.75">
      <c r="A16" s="114"/>
      <c r="B16" s="114"/>
      <c r="C16" s="60"/>
      <c r="D16" s="60"/>
      <c r="E16" s="60"/>
      <c r="F16" s="60"/>
      <c r="G16" s="60"/>
      <c r="H16" s="60"/>
      <c r="I16" s="60"/>
      <c r="J16" s="53"/>
    </row>
    <row r="17" spans="1:10" ht="12.75">
      <c r="A17" s="143" t="s">
        <v>195</v>
      </c>
      <c r="B17" s="144"/>
      <c r="C17" s="294" t="s">
        <v>387</v>
      </c>
      <c r="D17" s="295"/>
      <c r="E17" s="295"/>
      <c r="F17" s="295"/>
      <c r="G17" s="295"/>
      <c r="H17" s="295"/>
      <c r="I17" s="296"/>
      <c r="J17" s="53"/>
    </row>
    <row r="18" spans="1:10" ht="12.75">
      <c r="A18" s="114"/>
      <c r="B18" s="114"/>
      <c r="C18" s="60"/>
      <c r="D18" s="60"/>
      <c r="E18" s="60"/>
      <c r="F18" s="60"/>
      <c r="G18" s="60"/>
      <c r="H18" s="60"/>
      <c r="I18" s="60"/>
      <c r="J18" s="53"/>
    </row>
    <row r="19" spans="1:10" ht="12.75">
      <c r="A19" s="143" t="s">
        <v>196</v>
      </c>
      <c r="B19" s="144"/>
      <c r="C19" s="297"/>
      <c r="D19" s="298"/>
      <c r="E19" s="298"/>
      <c r="F19" s="298"/>
      <c r="G19" s="298"/>
      <c r="H19" s="298"/>
      <c r="I19" s="299"/>
      <c r="J19" s="53"/>
    </row>
    <row r="20" spans="1:10" ht="12.75">
      <c r="A20" s="114"/>
      <c r="B20" s="114"/>
      <c r="C20" s="119"/>
      <c r="D20" s="60"/>
      <c r="E20" s="60"/>
      <c r="F20" s="60"/>
      <c r="G20" s="60"/>
      <c r="H20" s="60"/>
      <c r="I20" s="60"/>
      <c r="J20" s="53"/>
    </row>
    <row r="21" spans="1:10" ht="12.75">
      <c r="A21" s="143" t="s">
        <v>197</v>
      </c>
      <c r="B21" s="144"/>
      <c r="C21" s="297" t="s">
        <v>388</v>
      </c>
      <c r="D21" s="298"/>
      <c r="E21" s="298"/>
      <c r="F21" s="298"/>
      <c r="G21" s="298"/>
      <c r="H21" s="298"/>
      <c r="I21" s="299"/>
      <c r="J21" s="53"/>
    </row>
    <row r="22" spans="1:10" ht="12.75">
      <c r="A22" s="114"/>
      <c r="B22" s="114"/>
      <c r="C22" s="119"/>
      <c r="D22" s="60"/>
      <c r="E22" s="60"/>
      <c r="F22" s="60"/>
      <c r="G22" s="60"/>
      <c r="H22" s="60"/>
      <c r="I22" s="60"/>
      <c r="J22" s="53"/>
    </row>
    <row r="23" spans="1:12" ht="12.75">
      <c r="A23" s="143" t="s">
        <v>75</v>
      </c>
      <c r="B23" s="144"/>
      <c r="C23" s="300">
        <v>133</v>
      </c>
      <c r="D23" s="294" t="s">
        <v>386</v>
      </c>
      <c r="E23" s="301"/>
      <c r="F23" s="302"/>
      <c r="G23" s="154"/>
      <c r="H23" s="155"/>
      <c r="I23" s="59"/>
      <c r="J23" s="53"/>
      <c r="L23" s="104"/>
    </row>
    <row r="24" spans="1:10" ht="12.75">
      <c r="A24" s="114"/>
      <c r="B24" s="114"/>
      <c r="C24" s="60"/>
      <c r="D24" s="120"/>
      <c r="E24" s="120"/>
      <c r="F24" s="120"/>
      <c r="G24" s="120"/>
      <c r="H24" s="60"/>
      <c r="I24" s="115"/>
      <c r="J24" s="53"/>
    </row>
    <row r="25" spans="1:10" ht="12.75">
      <c r="A25" s="143" t="s">
        <v>76</v>
      </c>
      <c r="B25" s="144"/>
      <c r="C25" s="300">
        <v>21</v>
      </c>
      <c r="D25" s="294" t="s">
        <v>389</v>
      </c>
      <c r="E25" s="301"/>
      <c r="F25" s="301"/>
      <c r="G25" s="302"/>
      <c r="H25" s="112" t="s">
        <v>77</v>
      </c>
      <c r="I25" s="333">
        <v>3795</v>
      </c>
      <c r="J25" s="53"/>
    </row>
    <row r="26" spans="1:10" ht="12.75">
      <c r="A26" s="114"/>
      <c r="B26" s="114"/>
      <c r="C26" s="60"/>
      <c r="D26" s="120"/>
      <c r="E26" s="120"/>
      <c r="F26" s="120"/>
      <c r="G26" s="114"/>
      <c r="H26" s="114" t="s">
        <v>78</v>
      </c>
      <c r="I26" s="119"/>
      <c r="J26" s="53"/>
    </row>
    <row r="27" spans="1:10" ht="12.75">
      <c r="A27" s="143" t="s">
        <v>199</v>
      </c>
      <c r="B27" s="144"/>
      <c r="C27" s="303" t="s">
        <v>390</v>
      </c>
      <c r="D27" s="121"/>
      <c r="E27" s="122"/>
      <c r="F27" s="123"/>
      <c r="G27" s="143" t="s">
        <v>198</v>
      </c>
      <c r="H27" s="144"/>
      <c r="I27" s="333" t="s">
        <v>417</v>
      </c>
      <c r="J27" s="53"/>
    </row>
    <row r="28" spans="1:10" ht="12.75">
      <c r="A28" s="114"/>
      <c r="B28" s="114"/>
      <c r="C28" s="60"/>
      <c r="D28" s="123"/>
      <c r="E28" s="123"/>
      <c r="F28" s="123"/>
      <c r="G28" s="123"/>
      <c r="H28" s="60"/>
      <c r="I28" s="124"/>
      <c r="J28" s="53"/>
    </row>
    <row r="29" spans="1:10" ht="12.75">
      <c r="A29" s="156" t="s">
        <v>79</v>
      </c>
      <c r="B29" s="157"/>
      <c r="C29" s="158"/>
      <c r="D29" s="158"/>
      <c r="E29" s="159" t="s">
        <v>80</v>
      </c>
      <c r="F29" s="160"/>
      <c r="G29" s="160"/>
      <c r="H29" s="161" t="s">
        <v>81</v>
      </c>
      <c r="I29" s="161"/>
      <c r="J29" s="53"/>
    </row>
    <row r="30" spans="1:10" ht="12.75">
      <c r="A30" s="122"/>
      <c r="B30" s="122"/>
      <c r="C30" s="122"/>
      <c r="D30" s="60"/>
      <c r="E30" s="60"/>
      <c r="F30" s="60"/>
      <c r="G30" s="60"/>
      <c r="H30" s="125"/>
      <c r="I30" s="124"/>
      <c r="J30" s="53"/>
    </row>
    <row r="31" spans="1:10" ht="12.75">
      <c r="A31" s="304" t="s">
        <v>391</v>
      </c>
      <c r="B31" s="305"/>
      <c r="C31" s="305"/>
      <c r="D31" s="306"/>
      <c r="E31" s="304" t="s">
        <v>386</v>
      </c>
      <c r="F31" s="305"/>
      <c r="G31" s="306"/>
      <c r="H31" s="307" t="s">
        <v>398</v>
      </c>
      <c r="I31" s="308"/>
      <c r="J31" s="53"/>
    </row>
    <row r="32" spans="1:10" ht="12.75">
      <c r="A32" s="309"/>
      <c r="B32" s="309"/>
      <c r="C32" s="310"/>
      <c r="D32" s="329"/>
      <c r="E32" s="329"/>
      <c r="F32" s="329"/>
      <c r="G32" s="330"/>
      <c r="H32" s="311"/>
      <c r="I32" s="312"/>
      <c r="J32" s="53"/>
    </row>
    <row r="33" spans="1:10" ht="12.75">
      <c r="A33" s="304" t="s">
        <v>392</v>
      </c>
      <c r="B33" s="305"/>
      <c r="C33" s="305"/>
      <c r="D33" s="306"/>
      <c r="E33" s="304" t="s">
        <v>393</v>
      </c>
      <c r="F33" s="305"/>
      <c r="G33" s="306"/>
      <c r="H33" s="307" t="s">
        <v>399</v>
      </c>
      <c r="I33" s="308"/>
      <c r="J33" s="53"/>
    </row>
    <row r="34" spans="1:10" ht="12.75">
      <c r="A34" s="309"/>
      <c r="B34" s="309"/>
      <c r="C34" s="310"/>
      <c r="D34" s="313"/>
      <c r="E34" s="313"/>
      <c r="F34" s="313"/>
      <c r="G34" s="314"/>
      <c r="H34" s="311"/>
      <c r="I34" s="315"/>
      <c r="J34" s="53"/>
    </row>
    <row r="35" spans="1:10" ht="12.75">
      <c r="A35" s="304" t="s">
        <v>394</v>
      </c>
      <c r="B35" s="305"/>
      <c r="C35" s="305"/>
      <c r="D35" s="306"/>
      <c r="E35" s="304" t="s">
        <v>386</v>
      </c>
      <c r="F35" s="305"/>
      <c r="G35" s="306"/>
      <c r="H35" s="307" t="s">
        <v>400</v>
      </c>
      <c r="I35" s="308"/>
      <c r="J35" s="53"/>
    </row>
    <row r="36" spans="1:10" ht="12.75">
      <c r="A36" s="309"/>
      <c r="B36" s="309"/>
      <c r="C36" s="310"/>
      <c r="D36" s="313"/>
      <c r="E36" s="313"/>
      <c r="F36" s="313"/>
      <c r="G36" s="314"/>
      <c r="H36" s="311"/>
      <c r="I36" s="315"/>
      <c r="J36" s="53"/>
    </row>
    <row r="37" spans="1:10" ht="12.75">
      <c r="A37" s="304" t="s">
        <v>395</v>
      </c>
      <c r="B37" s="305"/>
      <c r="C37" s="305"/>
      <c r="D37" s="306"/>
      <c r="E37" s="304" t="s">
        <v>386</v>
      </c>
      <c r="F37" s="305"/>
      <c r="G37" s="306"/>
      <c r="H37" s="307" t="s">
        <v>401</v>
      </c>
      <c r="I37" s="308"/>
      <c r="J37" s="53"/>
    </row>
    <row r="38" spans="1:10" ht="12.75">
      <c r="A38" s="316"/>
      <c r="B38" s="316"/>
      <c r="C38" s="331"/>
      <c r="D38" s="320"/>
      <c r="E38" s="311"/>
      <c r="F38" s="331"/>
      <c r="G38" s="320"/>
      <c r="H38" s="311"/>
      <c r="I38" s="311"/>
      <c r="J38" s="53"/>
    </row>
    <row r="39" spans="1:10" ht="12.75">
      <c r="A39" s="304" t="s">
        <v>396</v>
      </c>
      <c r="B39" s="305"/>
      <c r="C39" s="305"/>
      <c r="D39" s="306"/>
      <c r="E39" s="304" t="s">
        <v>386</v>
      </c>
      <c r="F39" s="305"/>
      <c r="G39" s="306"/>
      <c r="H39" s="307" t="s">
        <v>402</v>
      </c>
      <c r="I39" s="308"/>
      <c r="J39" s="53"/>
    </row>
    <row r="40" spans="1:10" ht="12.75">
      <c r="A40" s="316"/>
      <c r="B40" s="316"/>
      <c r="C40" s="317"/>
      <c r="D40" s="318"/>
      <c r="E40" s="311"/>
      <c r="F40" s="317"/>
      <c r="G40" s="318"/>
      <c r="H40" s="311"/>
      <c r="I40" s="311"/>
      <c r="J40" s="53"/>
    </row>
    <row r="41" spans="1:10" ht="12.75">
      <c r="A41" s="304" t="s">
        <v>397</v>
      </c>
      <c r="B41" s="305"/>
      <c r="C41" s="305"/>
      <c r="D41" s="306"/>
      <c r="E41" s="304" t="s">
        <v>386</v>
      </c>
      <c r="F41" s="305"/>
      <c r="G41" s="306"/>
      <c r="H41" s="307" t="s">
        <v>403</v>
      </c>
      <c r="I41" s="308"/>
      <c r="J41" s="53"/>
    </row>
    <row r="42" spans="1:10" ht="12.75">
      <c r="A42" s="59"/>
      <c r="B42" s="68"/>
      <c r="C42" s="68"/>
      <c r="D42" s="68"/>
      <c r="E42" s="59"/>
      <c r="F42" s="68"/>
      <c r="G42" s="68"/>
      <c r="H42" s="69"/>
      <c r="I42" s="69"/>
      <c r="J42" s="53"/>
    </row>
    <row r="43" spans="1:10" ht="12.75">
      <c r="A43" s="126"/>
      <c r="B43" s="126"/>
      <c r="C43" s="127"/>
      <c r="D43" s="128"/>
      <c r="E43" s="60"/>
      <c r="F43" s="127"/>
      <c r="G43" s="128"/>
      <c r="H43" s="60"/>
      <c r="I43" s="60"/>
      <c r="J43" s="53"/>
    </row>
    <row r="44" spans="1:10" ht="12.75">
      <c r="A44" s="129"/>
      <c r="B44" s="129"/>
      <c r="C44" s="129"/>
      <c r="D44" s="117"/>
      <c r="E44" s="117"/>
      <c r="F44" s="129"/>
      <c r="G44" s="117"/>
      <c r="H44" s="117"/>
      <c r="I44" s="117"/>
      <c r="J44" s="53"/>
    </row>
    <row r="45" spans="1:10" ht="12.75">
      <c r="A45" s="162" t="s">
        <v>358</v>
      </c>
      <c r="B45" s="163"/>
      <c r="C45" s="307"/>
      <c r="D45" s="308"/>
      <c r="E45" s="319"/>
      <c r="F45" s="294"/>
      <c r="G45" s="305"/>
      <c r="H45" s="305"/>
      <c r="I45" s="306"/>
      <c r="J45" s="53"/>
    </row>
    <row r="46" spans="1:10" ht="12.75">
      <c r="A46" s="126"/>
      <c r="B46" s="126"/>
      <c r="C46" s="331"/>
      <c r="D46" s="320"/>
      <c r="E46" s="311"/>
      <c r="F46" s="331"/>
      <c r="G46" s="320"/>
      <c r="H46" s="321"/>
      <c r="I46" s="321"/>
      <c r="J46" s="53"/>
    </row>
    <row r="47" spans="1:10" ht="12.75">
      <c r="A47" s="162" t="s">
        <v>82</v>
      </c>
      <c r="B47" s="163"/>
      <c r="C47" s="294" t="s">
        <v>416</v>
      </c>
      <c r="D47" s="322"/>
      <c r="E47" s="322"/>
      <c r="F47" s="322"/>
      <c r="G47" s="322"/>
      <c r="H47" s="322"/>
      <c r="I47" s="322"/>
      <c r="J47" s="53"/>
    </row>
    <row r="48" spans="1:10" ht="12.75">
      <c r="A48" s="114"/>
      <c r="B48" s="114"/>
      <c r="C48" s="323" t="s">
        <v>155</v>
      </c>
      <c r="D48" s="319"/>
      <c r="E48" s="319"/>
      <c r="F48" s="319"/>
      <c r="G48" s="319"/>
      <c r="H48" s="319"/>
      <c r="I48" s="319"/>
      <c r="J48" s="53"/>
    </row>
    <row r="49" spans="1:10" ht="12.75">
      <c r="A49" s="162" t="s">
        <v>156</v>
      </c>
      <c r="B49" s="163"/>
      <c r="C49" s="324" t="s">
        <v>404</v>
      </c>
      <c r="D49" s="325"/>
      <c r="E49" s="326"/>
      <c r="F49" s="319"/>
      <c r="G49" s="327" t="s">
        <v>157</v>
      </c>
      <c r="H49" s="324" t="s">
        <v>405</v>
      </c>
      <c r="I49" s="326"/>
      <c r="J49" s="53"/>
    </row>
    <row r="50" spans="1:10" ht="12.75">
      <c r="A50" s="114"/>
      <c r="B50" s="114"/>
      <c r="C50" s="323"/>
      <c r="D50" s="319"/>
      <c r="E50" s="319"/>
      <c r="F50" s="319"/>
      <c r="G50" s="319"/>
      <c r="H50" s="319"/>
      <c r="I50" s="319"/>
      <c r="J50" s="53"/>
    </row>
    <row r="51" spans="1:10" ht="12.75">
      <c r="A51" s="162" t="s">
        <v>196</v>
      </c>
      <c r="B51" s="163"/>
      <c r="C51" s="328" t="s">
        <v>413</v>
      </c>
      <c r="D51" s="325"/>
      <c r="E51" s="325"/>
      <c r="F51" s="325"/>
      <c r="G51" s="325"/>
      <c r="H51" s="325"/>
      <c r="I51" s="326"/>
      <c r="J51" s="53"/>
    </row>
    <row r="52" spans="1:10" ht="12.75">
      <c r="A52" s="114"/>
      <c r="B52" s="114"/>
      <c r="C52" s="319"/>
      <c r="D52" s="319"/>
      <c r="E52" s="319"/>
      <c r="F52" s="319"/>
      <c r="G52" s="319"/>
      <c r="H52" s="319"/>
      <c r="I52" s="319"/>
      <c r="J52" s="53"/>
    </row>
    <row r="53" spans="1:10" ht="12.75">
      <c r="A53" s="143" t="s">
        <v>296</v>
      </c>
      <c r="B53" s="144"/>
      <c r="C53" s="324" t="s">
        <v>414</v>
      </c>
      <c r="D53" s="325"/>
      <c r="E53" s="325"/>
      <c r="F53" s="325"/>
      <c r="G53" s="325"/>
      <c r="H53" s="325"/>
      <c r="I53" s="296"/>
      <c r="J53" s="53"/>
    </row>
    <row r="54" spans="1:10" ht="12.75">
      <c r="A54" s="130"/>
      <c r="B54" s="130"/>
      <c r="C54" s="332" t="s">
        <v>415</v>
      </c>
      <c r="D54" s="332"/>
      <c r="E54" s="332"/>
      <c r="F54" s="332"/>
      <c r="G54" s="332"/>
      <c r="H54" s="332"/>
      <c r="I54" s="61"/>
      <c r="J54" s="53"/>
    </row>
    <row r="55" spans="1:10" ht="12.75">
      <c r="A55" s="130"/>
      <c r="B55" s="130"/>
      <c r="C55" s="61"/>
      <c r="D55" s="61"/>
      <c r="E55" s="61"/>
      <c r="F55" s="61"/>
      <c r="G55" s="61"/>
      <c r="H55" s="61"/>
      <c r="I55" s="61"/>
      <c r="J55" s="53"/>
    </row>
    <row r="56" spans="1:10" ht="12.75">
      <c r="A56" s="130"/>
      <c r="B56" s="167" t="s">
        <v>83</v>
      </c>
      <c r="C56" s="168"/>
      <c r="D56" s="168"/>
      <c r="E56" s="168"/>
      <c r="F56" s="131"/>
      <c r="G56" s="131"/>
      <c r="H56" s="132"/>
      <c r="I56" s="132"/>
      <c r="J56" s="53"/>
    </row>
    <row r="57" spans="1:10" ht="12.75">
      <c r="A57" s="130"/>
      <c r="B57" s="133" t="s">
        <v>378</v>
      </c>
      <c r="C57" s="134"/>
      <c r="D57" s="134"/>
      <c r="E57" s="134"/>
      <c r="F57" s="134"/>
      <c r="G57" s="134"/>
      <c r="H57" s="169" t="s">
        <v>372</v>
      </c>
      <c r="I57" s="169"/>
      <c r="J57" s="53"/>
    </row>
    <row r="58" spans="1:10" ht="12.75">
      <c r="A58" s="130"/>
      <c r="B58" s="133" t="s">
        <v>373</v>
      </c>
      <c r="C58" s="134"/>
      <c r="D58" s="134"/>
      <c r="E58" s="134"/>
      <c r="F58" s="134"/>
      <c r="G58" s="134"/>
      <c r="H58" s="169"/>
      <c r="I58" s="169"/>
      <c r="J58" s="53"/>
    </row>
    <row r="59" spans="1:10" ht="12.75">
      <c r="A59" s="130"/>
      <c r="B59" s="133" t="s">
        <v>374</v>
      </c>
      <c r="C59" s="134"/>
      <c r="D59" s="134"/>
      <c r="E59" s="134"/>
      <c r="F59" s="134"/>
      <c r="G59" s="134"/>
      <c r="H59" s="169"/>
      <c r="I59" s="169"/>
      <c r="J59" s="53"/>
    </row>
    <row r="60" spans="1:10" ht="12.75">
      <c r="A60" s="130"/>
      <c r="B60" s="133" t="s">
        <v>375</v>
      </c>
      <c r="C60" s="135"/>
      <c r="D60" s="135"/>
      <c r="E60" s="135"/>
      <c r="F60" s="135"/>
      <c r="G60" s="135"/>
      <c r="H60" s="169"/>
      <c r="I60" s="169"/>
      <c r="J60" s="53"/>
    </row>
    <row r="61" spans="1:10" ht="12.75">
      <c r="A61" s="130"/>
      <c r="B61" s="133" t="s">
        <v>376</v>
      </c>
      <c r="C61" s="135"/>
      <c r="D61" s="135"/>
      <c r="E61" s="135"/>
      <c r="F61" s="135"/>
      <c r="G61" s="135"/>
      <c r="H61" s="169"/>
      <c r="I61" s="169"/>
      <c r="J61" s="53"/>
    </row>
    <row r="62" spans="1:10" ht="12.75">
      <c r="A62" s="130"/>
      <c r="B62" s="133"/>
      <c r="C62" s="135"/>
      <c r="D62" s="135"/>
      <c r="E62" s="135"/>
      <c r="F62" s="135"/>
      <c r="G62" s="136" t="s">
        <v>406</v>
      </c>
      <c r="H62" s="136"/>
      <c r="I62" s="136" t="s">
        <v>407</v>
      </c>
      <c r="J62" s="53"/>
    </row>
    <row r="63" spans="1:10" ht="12.75">
      <c r="A63" s="137" t="s">
        <v>84</v>
      </c>
      <c r="B63" s="115"/>
      <c r="C63" s="115"/>
      <c r="D63" s="115"/>
      <c r="E63" s="115"/>
      <c r="F63" s="115"/>
      <c r="G63" s="136"/>
      <c r="H63" s="136"/>
      <c r="I63" s="136"/>
      <c r="J63" s="53"/>
    </row>
    <row r="64" spans="1:10" ht="13.5" thickBot="1">
      <c r="A64" s="115"/>
      <c r="B64" s="115"/>
      <c r="C64" s="115"/>
      <c r="D64" s="115"/>
      <c r="E64" s="130" t="s">
        <v>158</v>
      </c>
      <c r="F64" s="122"/>
      <c r="G64" s="138" t="s">
        <v>408</v>
      </c>
      <c r="H64" s="139"/>
      <c r="I64" s="138" t="s">
        <v>409</v>
      </c>
      <c r="J64" s="53"/>
    </row>
    <row r="65" spans="1:10" ht="12.75">
      <c r="A65" s="62"/>
      <c r="B65" s="62"/>
      <c r="C65" s="60"/>
      <c r="D65" s="60"/>
      <c r="E65" s="60"/>
      <c r="F65" s="60"/>
      <c r="G65" s="164" t="s">
        <v>159</v>
      </c>
      <c r="H65" s="165"/>
      <c r="I65" s="166"/>
      <c r="J65" s="53"/>
    </row>
  </sheetData>
  <sheetProtection/>
  <mergeCells count="69">
    <mergeCell ref="A49:B49"/>
    <mergeCell ref="C49:E49"/>
    <mergeCell ref="C47:I47"/>
    <mergeCell ref="G65:I65"/>
    <mergeCell ref="B56:E56"/>
    <mergeCell ref="A51:B51"/>
    <mergeCell ref="C51:I51"/>
    <mergeCell ref="A53:B53"/>
    <mergeCell ref="C53:I53"/>
    <mergeCell ref="H57:I61"/>
    <mergeCell ref="C54:H54"/>
    <mergeCell ref="H49:I49"/>
    <mergeCell ref="A41:D41"/>
    <mergeCell ref="E41:G41"/>
    <mergeCell ref="H41:I41"/>
    <mergeCell ref="A45:B45"/>
    <mergeCell ref="F45:I45"/>
    <mergeCell ref="C46:D46"/>
    <mergeCell ref="C45:D45"/>
    <mergeCell ref="F46:G46"/>
    <mergeCell ref="A47:B47"/>
    <mergeCell ref="A35:D35"/>
    <mergeCell ref="E35:G35"/>
    <mergeCell ref="H35:I35"/>
    <mergeCell ref="A37:D37"/>
    <mergeCell ref="E37:G37"/>
    <mergeCell ref="H37:I37"/>
    <mergeCell ref="C38:D38"/>
    <mergeCell ref="F38:G38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15:I15"/>
    <mergeCell ref="A13:C13"/>
    <mergeCell ref="A10:B11"/>
    <mergeCell ref="C10:D10"/>
    <mergeCell ref="A12:B12"/>
    <mergeCell ref="A15:B15"/>
    <mergeCell ref="C15:D15"/>
    <mergeCell ref="A2:D2"/>
    <mergeCell ref="A4:I4"/>
    <mergeCell ref="A6:B6"/>
    <mergeCell ref="C6:D6"/>
    <mergeCell ref="A8:B8"/>
    <mergeCell ref="C8:D8"/>
    <mergeCell ref="E2:F2"/>
  </mergeCells>
  <dataValidations count="1">
    <dataValidation allowBlank="1" sqref="J1:IV65536 G66:I65536 A1:B30 C22:I30 A42:B65536 C42:I46 C48:F65536 G48:I61 C1:C20 D1:I11 D13:I20"/>
  </dataValidations>
  <hyperlinks>
    <hyperlink ref="C51" r:id="rId1" display="izdavatelj@crosig.hr"/>
    <hyperlink ref="C21" r:id="rId2" display="www.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H31:I41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view="pageBreakPreview" zoomScaleSheetLayoutView="100" zoomScalePageLayoutView="0" workbookViewId="0" topLeftCell="D2">
      <selection activeCell="K128" sqref="K128"/>
    </sheetView>
  </sheetViews>
  <sheetFormatPr defaultColWidth="9.140625" defaultRowHeight="12.75"/>
  <cols>
    <col min="5" max="5" width="20.8515625" style="0" customWidth="1"/>
    <col min="10" max="10" width="9.28125" style="0" bestFit="1" customWidth="1"/>
    <col min="11" max="12" width="9.421875" style="0" bestFit="1" customWidth="1"/>
  </cols>
  <sheetData>
    <row r="1" spans="1:12" ht="27" customHeight="1">
      <c r="A1" s="170" t="s">
        <v>208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5"/>
    </row>
    <row r="2" spans="1:12" ht="12.75">
      <c r="A2" s="172" t="s">
        <v>410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5"/>
    </row>
    <row r="3" spans="1:12" ht="12.75">
      <c r="A3" s="70"/>
      <c r="B3" s="6"/>
      <c r="C3" s="6"/>
      <c r="D3" s="6"/>
      <c r="E3" s="6"/>
      <c r="F3" s="180"/>
      <c r="G3" s="180"/>
      <c r="H3" s="26"/>
      <c r="I3" s="6"/>
      <c r="J3" s="6"/>
      <c r="K3" s="180" t="s">
        <v>60</v>
      </c>
      <c r="L3" s="180"/>
    </row>
    <row r="4" spans="1:12" ht="12.75">
      <c r="A4" s="188" t="s">
        <v>1</v>
      </c>
      <c r="B4" s="189"/>
      <c r="C4" s="189"/>
      <c r="D4" s="189"/>
      <c r="E4" s="190"/>
      <c r="F4" s="194" t="s">
        <v>228</v>
      </c>
      <c r="G4" s="174" t="s">
        <v>260</v>
      </c>
      <c r="H4" s="175"/>
      <c r="I4" s="176"/>
      <c r="J4" s="174" t="s">
        <v>261</v>
      </c>
      <c r="K4" s="175"/>
      <c r="L4" s="176"/>
    </row>
    <row r="5" spans="1:12" ht="13.5" thickBot="1">
      <c r="A5" s="191"/>
      <c r="B5" s="192"/>
      <c r="C5" s="192"/>
      <c r="D5" s="192"/>
      <c r="E5" s="193"/>
      <c r="F5" s="195"/>
      <c r="G5" s="27" t="s">
        <v>368</v>
      </c>
      <c r="H5" s="28" t="s">
        <v>369</v>
      </c>
      <c r="I5" s="29" t="s">
        <v>370</v>
      </c>
      <c r="J5" s="27" t="s">
        <v>368</v>
      </c>
      <c r="K5" s="28" t="s">
        <v>369</v>
      </c>
      <c r="L5" s="29" t="s">
        <v>370</v>
      </c>
    </row>
    <row r="6" spans="1:12" ht="12.75">
      <c r="A6" s="177">
        <v>1</v>
      </c>
      <c r="B6" s="178"/>
      <c r="C6" s="178"/>
      <c r="D6" s="178"/>
      <c r="E6" s="179"/>
      <c r="F6" s="30">
        <v>2</v>
      </c>
      <c r="G6" s="31">
        <v>3</v>
      </c>
      <c r="H6" s="32">
        <v>4</v>
      </c>
      <c r="I6" s="33" t="s">
        <v>58</v>
      </c>
      <c r="J6" s="31">
        <v>6</v>
      </c>
      <c r="K6" s="32">
        <v>7</v>
      </c>
      <c r="L6" s="33" t="s">
        <v>59</v>
      </c>
    </row>
    <row r="7" spans="1:12" ht="12.75">
      <c r="A7" s="181" t="s">
        <v>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3"/>
    </row>
    <row r="8" spans="1:12" ht="12.75">
      <c r="A8" s="184" t="s">
        <v>160</v>
      </c>
      <c r="B8" s="185"/>
      <c r="C8" s="185"/>
      <c r="D8" s="186"/>
      <c r="E8" s="187"/>
      <c r="F8" s="14">
        <v>1</v>
      </c>
      <c r="G8" s="73">
        <f>G9+G10</f>
        <v>0</v>
      </c>
      <c r="H8" s="74">
        <f>H9+H10</f>
        <v>0</v>
      </c>
      <c r="I8" s="75">
        <f>SUM(G8:H8)</f>
        <v>0</v>
      </c>
      <c r="J8" s="73">
        <f>J9+J10</f>
        <v>0</v>
      </c>
      <c r="K8" s="74">
        <f>K9+K10</f>
        <v>0</v>
      </c>
      <c r="L8" s="75">
        <f>SUM(J8:K8)</f>
        <v>0</v>
      </c>
    </row>
    <row r="9" spans="1:12" ht="12.75">
      <c r="A9" s="196" t="s">
        <v>319</v>
      </c>
      <c r="B9" s="197"/>
      <c r="C9" s="197"/>
      <c r="D9" s="197"/>
      <c r="E9" s="198"/>
      <c r="F9" s="15">
        <v>2</v>
      </c>
      <c r="G9" s="76"/>
      <c r="H9" s="77"/>
      <c r="I9" s="78">
        <f>SUM(G9:H9)</f>
        <v>0</v>
      </c>
      <c r="J9" s="76"/>
      <c r="K9" s="77"/>
      <c r="L9" s="78">
        <f aca="true" t="shared" si="0" ref="L9:L72">SUM(J9:K9)</f>
        <v>0</v>
      </c>
    </row>
    <row r="10" spans="1:12" ht="12.75">
      <c r="A10" s="196" t="s">
        <v>320</v>
      </c>
      <c r="B10" s="197"/>
      <c r="C10" s="197"/>
      <c r="D10" s="197"/>
      <c r="E10" s="198"/>
      <c r="F10" s="15">
        <v>3</v>
      </c>
      <c r="G10" s="76"/>
      <c r="H10" s="77"/>
      <c r="I10" s="78">
        <f>SUM(G10:H10)</f>
        <v>0</v>
      </c>
      <c r="J10" s="76"/>
      <c r="K10" s="77"/>
      <c r="L10" s="78">
        <f t="shared" si="0"/>
        <v>0</v>
      </c>
    </row>
    <row r="11" spans="1:12" ht="12.75">
      <c r="A11" s="199" t="s">
        <v>161</v>
      </c>
      <c r="B11" s="200"/>
      <c r="C11" s="200"/>
      <c r="D11" s="197"/>
      <c r="E11" s="198"/>
      <c r="F11" s="15">
        <v>4</v>
      </c>
      <c r="G11" s="79">
        <f>G12+G13</f>
        <v>35779</v>
      </c>
      <c r="H11" s="80">
        <f>H12+H13</f>
        <v>68571950</v>
      </c>
      <c r="I11" s="78">
        <f aca="true" t="shared" si="1" ref="I11:I72">SUM(G11:H11)</f>
        <v>68607729</v>
      </c>
      <c r="J11" s="79">
        <f>J12+J13</f>
        <v>59931.85</v>
      </c>
      <c r="K11" s="81">
        <f>K12+K13</f>
        <v>63309338.7</v>
      </c>
      <c r="L11" s="78">
        <f t="shared" si="0"/>
        <v>63369270.550000004</v>
      </c>
    </row>
    <row r="12" spans="1:12" ht="12.75">
      <c r="A12" s="196" t="s">
        <v>321</v>
      </c>
      <c r="B12" s="197"/>
      <c r="C12" s="197"/>
      <c r="D12" s="197"/>
      <c r="E12" s="198"/>
      <c r="F12" s="15">
        <v>5</v>
      </c>
      <c r="G12" s="76"/>
      <c r="H12" s="82">
        <v>43154776</v>
      </c>
      <c r="I12" s="78">
        <f>SUM(G12:H12)</f>
        <v>43154776</v>
      </c>
      <c r="J12" s="76"/>
      <c r="K12" s="77">
        <v>42263906</v>
      </c>
      <c r="L12" s="78">
        <f t="shared" si="0"/>
        <v>42263906</v>
      </c>
    </row>
    <row r="13" spans="1:12" ht="12.75">
      <c r="A13" s="196" t="s">
        <v>322</v>
      </c>
      <c r="B13" s="197"/>
      <c r="C13" s="197"/>
      <c r="D13" s="197"/>
      <c r="E13" s="198"/>
      <c r="F13" s="15">
        <v>6</v>
      </c>
      <c r="G13" s="76">
        <v>35779</v>
      </c>
      <c r="H13" s="82">
        <v>25417174</v>
      </c>
      <c r="I13" s="78">
        <f>SUM(G13:H13)</f>
        <v>25452953</v>
      </c>
      <c r="J13" s="76">
        <v>59931.85</v>
      </c>
      <c r="K13" s="77">
        <v>21045432.700000003</v>
      </c>
      <c r="L13" s="78">
        <f t="shared" si="0"/>
        <v>21105364.550000004</v>
      </c>
    </row>
    <row r="14" spans="1:12" ht="12.75">
      <c r="A14" s="199" t="s">
        <v>162</v>
      </c>
      <c r="B14" s="200"/>
      <c r="C14" s="200"/>
      <c r="D14" s="197"/>
      <c r="E14" s="198"/>
      <c r="F14" s="15">
        <v>7</v>
      </c>
      <c r="G14" s="79">
        <f>G15+G16+G17</f>
        <v>4868441</v>
      </c>
      <c r="H14" s="80">
        <f>H15+H16+H17</f>
        <v>1551699463</v>
      </c>
      <c r="I14" s="78">
        <f t="shared" si="1"/>
        <v>1556567904</v>
      </c>
      <c r="J14" s="79">
        <f>J15+J16+J17</f>
        <v>4305463.97</v>
      </c>
      <c r="K14" s="80">
        <f>K15+K16+K17</f>
        <v>1484861406.36</v>
      </c>
      <c r="L14" s="78">
        <f t="shared" si="0"/>
        <v>1489166870.33</v>
      </c>
    </row>
    <row r="15" spans="1:12" ht="12.75">
      <c r="A15" s="196" t="s">
        <v>323</v>
      </c>
      <c r="B15" s="197"/>
      <c r="C15" s="197"/>
      <c r="D15" s="197"/>
      <c r="E15" s="198"/>
      <c r="F15" s="15">
        <v>8</v>
      </c>
      <c r="G15" s="76">
        <v>4185330</v>
      </c>
      <c r="H15" s="82">
        <v>1372329198</v>
      </c>
      <c r="I15" s="78">
        <f t="shared" si="1"/>
        <v>1376514528</v>
      </c>
      <c r="J15" s="76">
        <v>3679148.38</v>
      </c>
      <c r="K15" s="82">
        <v>1347814385.36</v>
      </c>
      <c r="L15" s="78">
        <f t="shared" si="0"/>
        <v>1351493533.74</v>
      </c>
    </row>
    <row r="16" spans="1:12" ht="12.75">
      <c r="A16" s="196" t="s">
        <v>324</v>
      </c>
      <c r="B16" s="197"/>
      <c r="C16" s="197"/>
      <c r="D16" s="197"/>
      <c r="E16" s="198"/>
      <c r="F16" s="15">
        <v>9</v>
      </c>
      <c r="G16" s="76">
        <v>521068</v>
      </c>
      <c r="H16" s="82">
        <v>140887166</v>
      </c>
      <c r="I16" s="78">
        <f t="shared" si="1"/>
        <v>141408234</v>
      </c>
      <c r="J16" s="76">
        <v>491762.94</v>
      </c>
      <c r="K16" s="82">
        <v>98488524</v>
      </c>
      <c r="L16" s="78">
        <f t="shared" si="0"/>
        <v>98980286.94</v>
      </c>
    </row>
    <row r="17" spans="1:12" ht="12.75">
      <c r="A17" s="196" t="s">
        <v>325</v>
      </c>
      <c r="B17" s="197"/>
      <c r="C17" s="197"/>
      <c r="D17" s="197"/>
      <c r="E17" s="198"/>
      <c r="F17" s="15">
        <v>10</v>
      </c>
      <c r="G17" s="76">
        <v>162043</v>
      </c>
      <c r="H17" s="82">
        <v>38483099</v>
      </c>
      <c r="I17" s="78">
        <f t="shared" si="1"/>
        <v>38645142</v>
      </c>
      <c r="J17" s="76">
        <v>134552.65</v>
      </c>
      <c r="K17" s="82">
        <v>38558497</v>
      </c>
      <c r="L17" s="78">
        <f t="shared" si="0"/>
        <v>38693049.65</v>
      </c>
    </row>
    <row r="18" spans="1:12" ht="12.75">
      <c r="A18" s="199" t="s">
        <v>163</v>
      </c>
      <c r="B18" s="200"/>
      <c r="C18" s="200"/>
      <c r="D18" s="197"/>
      <c r="E18" s="198"/>
      <c r="F18" s="15">
        <v>11</v>
      </c>
      <c r="G18" s="79">
        <f>G19+G20+G24+G43</f>
        <v>2083905096</v>
      </c>
      <c r="H18" s="80">
        <f>H19+H20+H24+H43</f>
        <v>3845786189</v>
      </c>
      <c r="I18" s="78">
        <f t="shared" si="1"/>
        <v>5929691285</v>
      </c>
      <c r="J18" s="79">
        <f>J19+J20+J24+J43</f>
        <v>2106295796.8500001</v>
      </c>
      <c r="K18" s="80">
        <f>K19+K20+K24+K43</f>
        <v>3947245974.33</v>
      </c>
      <c r="L18" s="78">
        <f t="shared" si="0"/>
        <v>6053541771.18</v>
      </c>
    </row>
    <row r="19" spans="1:12" ht="25.5" customHeight="1">
      <c r="A19" s="199" t="s">
        <v>326</v>
      </c>
      <c r="B19" s="200"/>
      <c r="C19" s="200"/>
      <c r="D19" s="197"/>
      <c r="E19" s="198"/>
      <c r="F19" s="15">
        <v>12</v>
      </c>
      <c r="G19" s="76"/>
      <c r="H19" s="82">
        <v>816718189</v>
      </c>
      <c r="I19" s="78">
        <f t="shared" si="1"/>
        <v>816718189</v>
      </c>
      <c r="J19" s="76">
        <v>437197.94</v>
      </c>
      <c r="K19" s="82">
        <v>968976988.66</v>
      </c>
      <c r="L19" s="78">
        <f t="shared" si="0"/>
        <v>969414186.6</v>
      </c>
    </row>
    <row r="20" spans="1:12" ht="21" customHeight="1">
      <c r="A20" s="199" t="s">
        <v>164</v>
      </c>
      <c r="B20" s="200"/>
      <c r="C20" s="200"/>
      <c r="D20" s="197"/>
      <c r="E20" s="198"/>
      <c r="F20" s="15">
        <v>13</v>
      </c>
      <c r="G20" s="79">
        <f>SUM(G21:G23)</f>
        <v>0</v>
      </c>
      <c r="H20" s="80">
        <f>SUM(H21:H23)</f>
        <v>19140405</v>
      </c>
      <c r="I20" s="78">
        <f t="shared" si="1"/>
        <v>19140405</v>
      </c>
      <c r="J20" s="79">
        <f>SUM(J21:J23)</f>
        <v>0</v>
      </c>
      <c r="K20" s="80">
        <f>SUM(K21:K23)</f>
        <v>17607576.41</v>
      </c>
      <c r="L20" s="78">
        <f t="shared" si="0"/>
        <v>17607576.41</v>
      </c>
    </row>
    <row r="21" spans="1:12" ht="12.75">
      <c r="A21" s="196" t="s">
        <v>327</v>
      </c>
      <c r="B21" s="197"/>
      <c r="C21" s="197"/>
      <c r="D21" s="197"/>
      <c r="E21" s="198"/>
      <c r="F21" s="15">
        <v>14</v>
      </c>
      <c r="G21" s="76"/>
      <c r="H21" s="82">
        <v>429012</v>
      </c>
      <c r="I21" s="78">
        <f t="shared" si="1"/>
        <v>429012</v>
      </c>
      <c r="J21" s="76"/>
      <c r="K21" s="77"/>
      <c r="L21" s="78">
        <f t="shared" si="0"/>
        <v>0</v>
      </c>
    </row>
    <row r="22" spans="1:12" ht="12.75">
      <c r="A22" s="196" t="s">
        <v>328</v>
      </c>
      <c r="B22" s="197"/>
      <c r="C22" s="197"/>
      <c r="D22" s="197"/>
      <c r="E22" s="198"/>
      <c r="F22" s="15">
        <v>15</v>
      </c>
      <c r="G22" s="76"/>
      <c r="H22" s="82">
        <v>17891495</v>
      </c>
      <c r="I22" s="78">
        <f t="shared" si="1"/>
        <v>17891495</v>
      </c>
      <c r="J22" s="76"/>
      <c r="K22" s="77">
        <v>16295014.05</v>
      </c>
      <c r="L22" s="78">
        <f t="shared" si="0"/>
        <v>16295014.05</v>
      </c>
    </row>
    <row r="23" spans="1:12" ht="12.75">
      <c r="A23" s="196" t="s">
        <v>329</v>
      </c>
      <c r="B23" s="197"/>
      <c r="C23" s="197"/>
      <c r="D23" s="197"/>
      <c r="E23" s="198"/>
      <c r="F23" s="15">
        <v>16</v>
      </c>
      <c r="G23" s="76"/>
      <c r="H23" s="82">
        <v>819898</v>
      </c>
      <c r="I23" s="78">
        <f t="shared" si="1"/>
        <v>819898</v>
      </c>
      <c r="J23" s="76"/>
      <c r="K23" s="77">
        <v>1312562.3599999999</v>
      </c>
      <c r="L23" s="78">
        <f t="shared" si="0"/>
        <v>1312562.3599999999</v>
      </c>
    </row>
    <row r="24" spans="1:12" ht="12.75">
      <c r="A24" s="199" t="s">
        <v>165</v>
      </c>
      <c r="B24" s="200"/>
      <c r="C24" s="200"/>
      <c r="D24" s="197"/>
      <c r="E24" s="198"/>
      <c r="F24" s="15">
        <v>17</v>
      </c>
      <c r="G24" s="79">
        <f>G25+G28+G33+G39</f>
        <v>2083905096</v>
      </c>
      <c r="H24" s="81">
        <f>H25+H28+H33+H39</f>
        <v>3009927595</v>
      </c>
      <c r="I24" s="78">
        <f t="shared" si="1"/>
        <v>5093832691</v>
      </c>
      <c r="J24" s="79">
        <f>J25+J28+J33+J39</f>
        <v>2105858598.91</v>
      </c>
      <c r="K24" s="81">
        <f>K25+K28+K33+K39</f>
        <v>2960661409.26</v>
      </c>
      <c r="L24" s="78">
        <f t="shared" si="0"/>
        <v>5066520008.17</v>
      </c>
    </row>
    <row r="25" spans="1:12" ht="12.75">
      <c r="A25" s="196" t="s">
        <v>166</v>
      </c>
      <c r="B25" s="197"/>
      <c r="C25" s="197"/>
      <c r="D25" s="197"/>
      <c r="E25" s="198"/>
      <c r="F25" s="15">
        <v>18</v>
      </c>
      <c r="G25" s="79">
        <f>G26+G27</f>
        <v>1229341654</v>
      </c>
      <c r="H25" s="81">
        <f>H26+H27</f>
        <v>793103148</v>
      </c>
      <c r="I25" s="78">
        <f>SUM(G25:H25)</f>
        <v>2022444802</v>
      </c>
      <c r="J25" s="79">
        <f>J26+J27</f>
        <v>1312794201.47</v>
      </c>
      <c r="K25" s="81">
        <f>K26+K27</f>
        <v>918652532.9200002</v>
      </c>
      <c r="L25" s="78">
        <f>SUM(J25:K25)</f>
        <v>2231446734.3900003</v>
      </c>
    </row>
    <row r="26" spans="1:12" ht="22.5" customHeight="1">
      <c r="A26" s="196" t="s">
        <v>330</v>
      </c>
      <c r="B26" s="197"/>
      <c r="C26" s="197"/>
      <c r="D26" s="197"/>
      <c r="E26" s="198"/>
      <c r="F26" s="15">
        <v>19</v>
      </c>
      <c r="G26" s="76">
        <v>1229341654</v>
      </c>
      <c r="H26" s="77">
        <v>776802637</v>
      </c>
      <c r="I26" s="78">
        <f t="shared" si="1"/>
        <v>2006144291</v>
      </c>
      <c r="J26" s="76">
        <v>1312794201.47</v>
      </c>
      <c r="K26" s="77">
        <v>904550883.6900002</v>
      </c>
      <c r="L26" s="78">
        <f t="shared" si="0"/>
        <v>2217345085.1600003</v>
      </c>
    </row>
    <row r="27" spans="1:12" ht="12.75">
      <c r="A27" s="196" t="s">
        <v>331</v>
      </c>
      <c r="B27" s="197"/>
      <c r="C27" s="197"/>
      <c r="D27" s="197"/>
      <c r="E27" s="198"/>
      <c r="F27" s="15">
        <v>20</v>
      </c>
      <c r="G27" s="76"/>
      <c r="H27" s="77">
        <v>16300511</v>
      </c>
      <c r="I27" s="78">
        <f t="shared" si="1"/>
        <v>16300511</v>
      </c>
      <c r="J27" s="76"/>
      <c r="K27" s="77">
        <v>14101649.23</v>
      </c>
      <c r="L27" s="78">
        <f t="shared" si="0"/>
        <v>14101649.23</v>
      </c>
    </row>
    <row r="28" spans="1:12" ht="12.75">
      <c r="A28" s="196" t="s">
        <v>167</v>
      </c>
      <c r="B28" s="197"/>
      <c r="C28" s="197"/>
      <c r="D28" s="197"/>
      <c r="E28" s="198"/>
      <c r="F28" s="15">
        <v>21</v>
      </c>
      <c r="G28" s="79">
        <f>SUM(G29:G32)</f>
        <v>115155930</v>
      </c>
      <c r="H28" s="81">
        <f>SUM(H29:H32)</f>
        <v>324509104</v>
      </c>
      <c r="I28" s="78">
        <f>SUM(G28:H28)</f>
        <v>439665034</v>
      </c>
      <c r="J28" s="79">
        <f>SUM(J29:J32)</f>
        <v>60422033.900000006</v>
      </c>
      <c r="K28" s="81">
        <f>SUM(K29:K32)</f>
        <v>198835403.9</v>
      </c>
      <c r="L28" s="78">
        <f>SUM(J28:K28)</f>
        <v>259257437.8</v>
      </c>
    </row>
    <row r="29" spans="1:12" ht="12.75">
      <c r="A29" s="196" t="s">
        <v>332</v>
      </c>
      <c r="B29" s="197"/>
      <c r="C29" s="197"/>
      <c r="D29" s="197"/>
      <c r="E29" s="198"/>
      <c r="F29" s="15">
        <v>22</v>
      </c>
      <c r="G29" s="76">
        <v>54417013</v>
      </c>
      <c r="H29" s="77">
        <v>205911348</v>
      </c>
      <c r="I29" s="78">
        <f t="shared" si="1"/>
        <v>260328361</v>
      </c>
      <c r="J29" s="76">
        <v>24314237.2</v>
      </c>
      <c r="K29" s="77">
        <v>118648920.12</v>
      </c>
      <c r="L29" s="78">
        <f t="shared" si="0"/>
        <v>142963157.32</v>
      </c>
    </row>
    <row r="30" spans="1:12" ht="24" customHeight="1">
      <c r="A30" s="196" t="s">
        <v>333</v>
      </c>
      <c r="B30" s="197"/>
      <c r="C30" s="197"/>
      <c r="D30" s="197"/>
      <c r="E30" s="198"/>
      <c r="F30" s="15">
        <v>23</v>
      </c>
      <c r="G30" s="76"/>
      <c r="H30" s="77"/>
      <c r="I30" s="78">
        <f t="shared" si="1"/>
        <v>0</v>
      </c>
      <c r="J30" s="76"/>
      <c r="K30" s="77">
        <v>1267500</v>
      </c>
      <c r="L30" s="78">
        <f t="shared" si="0"/>
        <v>1267500</v>
      </c>
    </row>
    <row r="31" spans="1:12" ht="12.75">
      <c r="A31" s="196" t="s">
        <v>334</v>
      </c>
      <c r="B31" s="197"/>
      <c r="C31" s="197"/>
      <c r="D31" s="197"/>
      <c r="E31" s="198"/>
      <c r="F31" s="15">
        <v>24</v>
      </c>
      <c r="G31" s="76">
        <v>60738917</v>
      </c>
      <c r="H31" s="77">
        <v>118597756</v>
      </c>
      <c r="I31" s="78">
        <f t="shared" si="1"/>
        <v>179336673</v>
      </c>
      <c r="J31" s="76">
        <v>36107796.7</v>
      </c>
      <c r="K31" s="77">
        <v>78918983.78</v>
      </c>
      <c r="L31" s="78">
        <f t="shared" si="0"/>
        <v>115026780.48</v>
      </c>
    </row>
    <row r="32" spans="1:12" ht="12.75">
      <c r="A32" s="196" t="s">
        <v>335</v>
      </c>
      <c r="B32" s="197"/>
      <c r="C32" s="197"/>
      <c r="D32" s="197"/>
      <c r="E32" s="198"/>
      <c r="F32" s="15">
        <v>25</v>
      </c>
      <c r="G32" s="76"/>
      <c r="H32" s="77"/>
      <c r="I32" s="78">
        <f t="shared" si="1"/>
        <v>0</v>
      </c>
      <c r="J32" s="76"/>
      <c r="K32" s="77"/>
      <c r="L32" s="78">
        <f t="shared" si="0"/>
        <v>0</v>
      </c>
    </row>
    <row r="33" spans="1:12" ht="12.75">
      <c r="A33" s="196" t="s">
        <v>168</v>
      </c>
      <c r="B33" s="197"/>
      <c r="C33" s="197"/>
      <c r="D33" s="197"/>
      <c r="E33" s="198"/>
      <c r="F33" s="15">
        <v>26</v>
      </c>
      <c r="G33" s="79">
        <f>SUM(G34:G38)</f>
        <v>180044882</v>
      </c>
      <c r="H33" s="81">
        <f>SUM(H34:H38)</f>
        <v>312854885</v>
      </c>
      <c r="I33" s="78">
        <f t="shared" si="1"/>
        <v>492899767</v>
      </c>
      <c r="J33" s="79">
        <f>SUM(J34:J38)</f>
        <v>200501902.54</v>
      </c>
      <c r="K33" s="81">
        <f>SUM(K34:K38)</f>
        <v>383929267.5</v>
      </c>
      <c r="L33" s="78">
        <f t="shared" si="0"/>
        <v>584431170.04</v>
      </c>
    </row>
    <row r="34" spans="1:12" ht="12.75">
      <c r="A34" s="196" t="s">
        <v>336</v>
      </c>
      <c r="B34" s="197"/>
      <c r="C34" s="197"/>
      <c r="D34" s="197"/>
      <c r="E34" s="198"/>
      <c r="F34" s="15">
        <v>27</v>
      </c>
      <c r="G34" s="76"/>
      <c r="H34" s="77">
        <v>2279958</v>
      </c>
      <c r="I34" s="78">
        <f t="shared" si="1"/>
        <v>2279958</v>
      </c>
      <c r="J34" s="76"/>
      <c r="K34" s="77">
        <v>8213904.02</v>
      </c>
      <c r="L34" s="78">
        <f t="shared" si="0"/>
        <v>8213904.02</v>
      </c>
    </row>
    <row r="35" spans="1:12" ht="24" customHeight="1">
      <c r="A35" s="196" t="s">
        <v>337</v>
      </c>
      <c r="B35" s="197"/>
      <c r="C35" s="197"/>
      <c r="D35" s="197"/>
      <c r="E35" s="198"/>
      <c r="F35" s="15">
        <v>28</v>
      </c>
      <c r="G35" s="76">
        <v>9879000</v>
      </c>
      <c r="H35" s="77">
        <v>42510883</v>
      </c>
      <c r="I35" s="78">
        <f t="shared" si="1"/>
        <v>52389883</v>
      </c>
      <c r="J35" s="76">
        <v>83590986.8</v>
      </c>
      <c r="K35" s="77">
        <v>110355341.58</v>
      </c>
      <c r="L35" s="78">
        <f t="shared" si="0"/>
        <v>193946328.38</v>
      </c>
    </row>
    <row r="36" spans="1:12" ht="12.75">
      <c r="A36" s="196" t="s">
        <v>338</v>
      </c>
      <c r="B36" s="197"/>
      <c r="C36" s="197"/>
      <c r="D36" s="197"/>
      <c r="E36" s="198"/>
      <c r="F36" s="15">
        <v>29</v>
      </c>
      <c r="G36" s="76"/>
      <c r="H36" s="77"/>
      <c r="I36" s="78">
        <f t="shared" si="1"/>
        <v>0</v>
      </c>
      <c r="J36" s="76"/>
      <c r="K36" s="77"/>
      <c r="L36" s="78">
        <f t="shared" si="0"/>
        <v>0</v>
      </c>
    </row>
    <row r="37" spans="1:12" ht="12.75">
      <c r="A37" s="196" t="s">
        <v>339</v>
      </c>
      <c r="B37" s="197"/>
      <c r="C37" s="197"/>
      <c r="D37" s="197"/>
      <c r="E37" s="198"/>
      <c r="F37" s="15">
        <v>30</v>
      </c>
      <c r="G37" s="76">
        <v>170165882</v>
      </c>
      <c r="H37" s="77">
        <v>268064044</v>
      </c>
      <c r="I37" s="78">
        <f t="shared" si="1"/>
        <v>438229926</v>
      </c>
      <c r="J37" s="76">
        <v>116910915.74</v>
      </c>
      <c r="K37" s="77">
        <v>265360021.9</v>
      </c>
      <c r="L37" s="78">
        <f t="shared" si="0"/>
        <v>382270937.64</v>
      </c>
    </row>
    <row r="38" spans="1:12" ht="12.75">
      <c r="A38" s="196" t="s">
        <v>340</v>
      </c>
      <c r="B38" s="197"/>
      <c r="C38" s="197"/>
      <c r="D38" s="197"/>
      <c r="E38" s="198"/>
      <c r="F38" s="15">
        <v>31</v>
      </c>
      <c r="G38" s="76"/>
      <c r="H38" s="77"/>
      <c r="I38" s="78">
        <f t="shared" si="1"/>
        <v>0</v>
      </c>
      <c r="J38" s="76"/>
      <c r="K38" s="77"/>
      <c r="L38" s="78">
        <f t="shared" si="0"/>
        <v>0</v>
      </c>
    </row>
    <row r="39" spans="1:12" ht="12.75">
      <c r="A39" s="196" t="s">
        <v>169</v>
      </c>
      <c r="B39" s="197"/>
      <c r="C39" s="197"/>
      <c r="D39" s="197"/>
      <c r="E39" s="198"/>
      <c r="F39" s="15">
        <v>32</v>
      </c>
      <c r="G39" s="79">
        <f>SUM(G40:G42)</f>
        <v>559362630</v>
      </c>
      <c r="H39" s="81">
        <f>SUM(H40:H42)</f>
        <v>1579460458</v>
      </c>
      <c r="I39" s="78">
        <f>SUM(G39:H39)</f>
        <v>2138823088</v>
      </c>
      <c r="J39" s="79">
        <f>SUM(J40:J42)</f>
        <v>532140461</v>
      </c>
      <c r="K39" s="81">
        <f>SUM(K40:K42)</f>
        <v>1459244204.9399998</v>
      </c>
      <c r="L39" s="78">
        <f>SUM(J39:K39)</f>
        <v>1991384665.9399998</v>
      </c>
    </row>
    <row r="40" spans="1:12" ht="12.75">
      <c r="A40" s="196" t="s">
        <v>341</v>
      </c>
      <c r="B40" s="197"/>
      <c r="C40" s="197"/>
      <c r="D40" s="197"/>
      <c r="E40" s="198"/>
      <c r="F40" s="15">
        <v>33</v>
      </c>
      <c r="G40" s="76">
        <v>488990842</v>
      </c>
      <c r="H40" s="77">
        <v>1162729771</v>
      </c>
      <c r="I40" s="78">
        <f t="shared" si="1"/>
        <v>1651720613</v>
      </c>
      <c r="J40" s="76">
        <v>474809211.78</v>
      </c>
      <c r="K40" s="77">
        <v>1073025807.4499999</v>
      </c>
      <c r="L40" s="78">
        <f t="shared" si="0"/>
        <v>1547835019.23</v>
      </c>
    </row>
    <row r="41" spans="1:12" ht="12.75">
      <c r="A41" s="196" t="s">
        <v>342</v>
      </c>
      <c r="B41" s="197"/>
      <c r="C41" s="197"/>
      <c r="D41" s="197"/>
      <c r="E41" s="198"/>
      <c r="F41" s="15">
        <v>34</v>
      </c>
      <c r="G41" s="76">
        <v>69709704</v>
      </c>
      <c r="H41" s="77">
        <v>391404689</v>
      </c>
      <c r="I41" s="78">
        <f t="shared" si="1"/>
        <v>461114393</v>
      </c>
      <c r="J41" s="76">
        <v>56645348.720000006</v>
      </c>
      <c r="K41" s="77">
        <v>381059383.71</v>
      </c>
      <c r="L41" s="78">
        <f t="shared" si="0"/>
        <v>437704732.43</v>
      </c>
    </row>
    <row r="42" spans="1:12" ht="12.75">
      <c r="A42" s="196" t="s">
        <v>343</v>
      </c>
      <c r="B42" s="197"/>
      <c r="C42" s="197"/>
      <c r="D42" s="197"/>
      <c r="E42" s="198"/>
      <c r="F42" s="15">
        <v>35</v>
      </c>
      <c r="G42" s="76">
        <v>662084</v>
      </c>
      <c r="H42" s="77">
        <v>25325998</v>
      </c>
      <c r="I42" s="78">
        <f t="shared" si="1"/>
        <v>25988082</v>
      </c>
      <c r="J42" s="76">
        <v>685900.5</v>
      </c>
      <c r="K42" s="77">
        <v>5159013.779999999</v>
      </c>
      <c r="L42" s="78">
        <f t="shared" si="0"/>
        <v>5844914.279999999</v>
      </c>
    </row>
    <row r="43" spans="1:12" ht="24" customHeight="1">
      <c r="A43" s="199" t="s">
        <v>192</v>
      </c>
      <c r="B43" s="200"/>
      <c r="C43" s="200"/>
      <c r="D43" s="197"/>
      <c r="E43" s="198"/>
      <c r="F43" s="15">
        <v>36</v>
      </c>
      <c r="G43" s="76"/>
      <c r="H43" s="77"/>
      <c r="I43" s="78">
        <f t="shared" si="1"/>
        <v>0</v>
      </c>
      <c r="J43" s="76"/>
      <c r="K43" s="77"/>
      <c r="L43" s="78">
        <f t="shared" si="0"/>
        <v>0</v>
      </c>
    </row>
    <row r="44" spans="1:12" ht="24" customHeight="1">
      <c r="A44" s="199" t="s">
        <v>193</v>
      </c>
      <c r="B44" s="200"/>
      <c r="C44" s="200"/>
      <c r="D44" s="197"/>
      <c r="E44" s="198"/>
      <c r="F44" s="15">
        <v>37</v>
      </c>
      <c r="G44" s="76">
        <v>22374967</v>
      </c>
      <c r="H44" s="77"/>
      <c r="I44" s="78">
        <f t="shared" si="1"/>
        <v>22374967</v>
      </c>
      <c r="J44" s="76">
        <v>16320626.68</v>
      </c>
      <c r="K44" s="77"/>
      <c r="L44" s="78">
        <f t="shared" si="0"/>
        <v>16320626.68</v>
      </c>
    </row>
    <row r="45" spans="1:12" ht="12.75">
      <c r="A45" s="199" t="s">
        <v>170</v>
      </c>
      <c r="B45" s="200"/>
      <c r="C45" s="200"/>
      <c r="D45" s="197"/>
      <c r="E45" s="198"/>
      <c r="F45" s="15">
        <v>38</v>
      </c>
      <c r="G45" s="79">
        <f>SUM(G46:G52)</f>
        <v>11607</v>
      </c>
      <c r="H45" s="81">
        <f>SUM(H46:H52)</f>
        <v>170577663</v>
      </c>
      <c r="I45" s="78">
        <f t="shared" si="1"/>
        <v>170589270</v>
      </c>
      <c r="J45" s="79">
        <f>SUM(J46:J52)</f>
        <v>164627.86</v>
      </c>
      <c r="K45" s="81">
        <f>SUM(K46:K52)</f>
        <v>236107174.05999994</v>
      </c>
      <c r="L45" s="78">
        <f t="shared" si="0"/>
        <v>236271801.91999996</v>
      </c>
    </row>
    <row r="46" spans="1:12" ht="12.75">
      <c r="A46" s="196" t="s">
        <v>344</v>
      </c>
      <c r="B46" s="197"/>
      <c r="C46" s="197"/>
      <c r="D46" s="197"/>
      <c r="E46" s="198"/>
      <c r="F46" s="15">
        <v>39</v>
      </c>
      <c r="G46" s="76"/>
      <c r="H46" s="77">
        <v>77653096</v>
      </c>
      <c r="I46" s="78">
        <f t="shared" si="1"/>
        <v>77653096</v>
      </c>
      <c r="J46" s="76">
        <v>138.03</v>
      </c>
      <c r="K46" s="77">
        <v>19806023.09000001</v>
      </c>
      <c r="L46" s="78">
        <f t="shared" si="0"/>
        <v>19806161.120000012</v>
      </c>
    </row>
    <row r="47" spans="1:12" ht="12.75">
      <c r="A47" s="196" t="s">
        <v>345</v>
      </c>
      <c r="B47" s="197"/>
      <c r="C47" s="197"/>
      <c r="D47" s="197"/>
      <c r="E47" s="198"/>
      <c r="F47" s="15">
        <v>40</v>
      </c>
      <c r="G47" s="76">
        <v>11607</v>
      </c>
      <c r="H47" s="77"/>
      <c r="I47" s="78">
        <f t="shared" si="1"/>
        <v>11607</v>
      </c>
      <c r="J47" s="76">
        <v>164489.83</v>
      </c>
      <c r="K47" s="77"/>
      <c r="L47" s="78">
        <f t="shared" si="0"/>
        <v>164489.83</v>
      </c>
    </row>
    <row r="48" spans="1:12" ht="12.75">
      <c r="A48" s="196" t="s">
        <v>346</v>
      </c>
      <c r="B48" s="197"/>
      <c r="C48" s="197"/>
      <c r="D48" s="197"/>
      <c r="E48" s="198"/>
      <c r="F48" s="15">
        <v>41</v>
      </c>
      <c r="G48" s="76"/>
      <c r="H48" s="77">
        <v>92306696</v>
      </c>
      <c r="I48" s="78">
        <f t="shared" si="1"/>
        <v>92306696</v>
      </c>
      <c r="J48" s="76"/>
      <c r="K48" s="77">
        <v>215781822.68999994</v>
      </c>
      <c r="L48" s="78">
        <f t="shared" si="0"/>
        <v>215781822.68999994</v>
      </c>
    </row>
    <row r="49" spans="1:12" ht="21" customHeight="1">
      <c r="A49" s="196" t="s">
        <v>347</v>
      </c>
      <c r="B49" s="197"/>
      <c r="C49" s="197"/>
      <c r="D49" s="197"/>
      <c r="E49" s="198"/>
      <c r="F49" s="15">
        <v>42</v>
      </c>
      <c r="G49" s="76"/>
      <c r="H49" s="77">
        <v>617871</v>
      </c>
      <c r="I49" s="78">
        <f t="shared" si="1"/>
        <v>617871</v>
      </c>
      <c r="J49" s="76"/>
      <c r="K49" s="77">
        <v>519328.28</v>
      </c>
      <c r="L49" s="78">
        <f t="shared" si="0"/>
        <v>519328.28</v>
      </c>
    </row>
    <row r="50" spans="1:12" ht="12.75">
      <c r="A50" s="196" t="s">
        <v>297</v>
      </c>
      <c r="B50" s="197"/>
      <c r="C50" s="197"/>
      <c r="D50" s="197"/>
      <c r="E50" s="198"/>
      <c r="F50" s="15">
        <v>43</v>
      </c>
      <c r="G50" s="76"/>
      <c r="H50" s="77"/>
      <c r="I50" s="78">
        <f t="shared" si="1"/>
        <v>0</v>
      </c>
      <c r="J50" s="76"/>
      <c r="K50" s="77"/>
      <c r="L50" s="78">
        <f t="shared" si="0"/>
        <v>0</v>
      </c>
    </row>
    <row r="51" spans="1:12" ht="12.75">
      <c r="A51" s="196" t="s">
        <v>298</v>
      </c>
      <c r="B51" s="197"/>
      <c r="C51" s="197"/>
      <c r="D51" s="197"/>
      <c r="E51" s="198"/>
      <c r="F51" s="15">
        <v>44</v>
      </c>
      <c r="G51" s="76"/>
      <c r="H51" s="77"/>
      <c r="I51" s="78">
        <f t="shared" si="1"/>
        <v>0</v>
      </c>
      <c r="J51" s="76"/>
      <c r="K51" s="77"/>
      <c r="L51" s="78">
        <f t="shared" si="0"/>
        <v>0</v>
      </c>
    </row>
    <row r="52" spans="1:12" ht="21.75" customHeight="1">
      <c r="A52" s="196" t="s">
        <v>299</v>
      </c>
      <c r="B52" s="197"/>
      <c r="C52" s="197"/>
      <c r="D52" s="197"/>
      <c r="E52" s="198"/>
      <c r="F52" s="15">
        <v>45</v>
      </c>
      <c r="G52" s="76"/>
      <c r="H52" s="77"/>
      <c r="I52" s="78">
        <f t="shared" si="1"/>
        <v>0</v>
      </c>
      <c r="J52" s="76"/>
      <c r="K52" s="77"/>
      <c r="L52" s="78">
        <f t="shared" si="0"/>
        <v>0</v>
      </c>
    </row>
    <row r="53" spans="1:12" ht="12.75">
      <c r="A53" s="199" t="s">
        <v>171</v>
      </c>
      <c r="B53" s="200"/>
      <c r="C53" s="200"/>
      <c r="D53" s="197"/>
      <c r="E53" s="198"/>
      <c r="F53" s="15">
        <v>46</v>
      </c>
      <c r="G53" s="79">
        <f>G54+G55</f>
        <v>3365941</v>
      </c>
      <c r="H53" s="81">
        <f>H54+H55</f>
        <v>8089287</v>
      </c>
      <c r="I53" s="78">
        <f t="shared" si="1"/>
        <v>11455228</v>
      </c>
      <c r="J53" s="79">
        <f>J54+J55</f>
        <v>2451329.65</v>
      </c>
      <c r="K53" s="81">
        <f>K54+K55</f>
        <v>3588575.3400000003</v>
      </c>
      <c r="L53" s="78">
        <f t="shared" si="0"/>
        <v>6039904.99</v>
      </c>
    </row>
    <row r="54" spans="1:12" ht="12.75">
      <c r="A54" s="196" t="s">
        <v>348</v>
      </c>
      <c r="B54" s="197"/>
      <c r="C54" s="197"/>
      <c r="D54" s="197"/>
      <c r="E54" s="198"/>
      <c r="F54" s="15">
        <v>47</v>
      </c>
      <c r="G54" s="76">
        <v>3343472</v>
      </c>
      <c r="H54" s="77">
        <v>4192043</v>
      </c>
      <c r="I54" s="78">
        <f t="shared" si="1"/>
        <v>7535515</v>
      </c>
      <c r="J54" s="76">
        <v>2408706.77</v>
      </c>
      <c r="K54" s="77">
        <v>3588575.3400000003</v>
      </c>
      <c r="L54" s="78">
        <f t="shared" si="0"/>
        <v>5997282.11</v>
      </c>
    </row>
    <row r="55" spans="1:12" ht="12.75">
      <c r="A55" s="196" t="s">
        <v>349</v>
      </c>
      <c r="B55" s="197"/>
      <c r="C55" s="197"/>
      <c r="D55" s="197"/>
      <c r="E55" s="198"/>
      <c r="F55" s="15">
        <v>48</v>
      </c>
      <c r="G55" s="76">
        <v>22469</v>
      </c>
      <c r="H55" s="77">
        <v>3897244</v>
      </c>
      <c r="I55" s="78">
        <f t="shared" si="1"/>
        <v>3919713</v>
      </c>
      <c r="J55" s="76">
        <v>42622.88</v>
      </c>
      <c r="K55" s="77">
        <v>0</v>
      </c>
      <c r="L55" s="78">
        <f t="shared" si="0"/>
        <v>42622.88</v>
      </c>
    </row>
    <row r="56" spans="1:12" ht="12.75">
      <c r="A56" s="199" t="s">
        <v>172</v>
      </c>
      <c r="B56" s="200"/>
      <c r="C56" s="200"/>
      <c r="D56" s="197"/>
      <c r="E56" s="198"/>
      <c r="F56" s="15">
        <v>49</v>
      </c>
      <c r="G56" s="79">
        <f>G57+G60+G61</f>
        <v>47579928</v>
      </c>
      <c r="H56" s="81">
        <f>H57+H60+H61</f>
        <v>1044599437</v>
      </c>
      <c r="I56" s="78">
        <f t="shared" si="1"/>
        <v>1092179365</v>
      </c>
      <c r="J56" s="79">
        <f>J57+J60+J61</f>
        <v>10292727.08</v>
      </c>
      <c r="K56" s="81">
        <f>K57+K60+K61</f>
        <v>1001153665.9700001</v>
      </c>
      <c r="L56" s="78">
        <f t="shared" si="0"/>
        <v>1011446393.0500002</v>
      </c>
    </row>
    <row r="57" spans="1:12" ht="12.75">
      <c r="A57" s="199" t="s">
        <v>173</v>
      </c>
      <c r="B57" s="200"/>
      <c r="C57" s="200"/>
      <c r="D57" s="197"/>
      <c r="E57" s="198"/>
      <c r="F57" s="15">
        <v>50</v>
      </c>
      <c r="G57" s="79">
        <f>G58+G59</f>
        <v>41306800</v>
      </c>
      <c r="H57" s="81">
        <f>H58+H59</f>
        <v>689902212</v>
      </c>
      <c r="I57" s="78">
        <f>SUM(G57:H57)</f>
        <v>731209012</v>
      </c>
      <c r="J57" s="79">
        <f>J58+J59</f>
        <v>162077.24</v>
      </c>
      <c r="K57" s="81">
        <f>K58+K59</f>
        <v>681383907.7200001</v>
      </c>
      <c r="L57" s="78">
        <f>SUM(J57:K57)</f>
        <v>681545984.9600002</v>
      </c>
    </row>
    <row r="58" spans="1:12" ht="12.75">
      <c r="A58" s="196" t="s">
        <v>300</v>
      </c>
      <c r="B58" s="197"/>
      <c r="C58" s="197"/>
      <c r="D58" s="197"/>
      <c r="E58" s="198"/>
      <c r="F58" s="15">
        <v>51</v>
      </c>
      <c r="G58" s="76">
        <v>41239595</v>
      </c>
      <c r="H58" s="77">
        <v>681607349</v>
      </c>
      <c r="I58" s="78">
        <f t="shared" si="1"/>
        <v>722846944</v>
      </c>
      <c r="J58" s="76">
        <v>118331.33</v>
      </c>
      <c r="K58" s="77">
        <v>673981678.5100001</v>
      </c>
      <c r="L58" s="78">
        <f t="shared" si="0"/>
        <v>674100009.8400002</v>
      </c>
    </row>
    <row r="59" spans="1:12" ht="12.75">
      <c r="A59" s="196" t="s">
        <v>283</v>
      </c>
      <c r="B59" s="197"/>
      <c r="C59" s="197"/>
      <c r="D59" s="197"/>
      <c r="E59" s="198"/>
      <c r="F59" s="15">
        <v>52</v>
      </c>
      <c r="G59" s="76">
        <v>67205</v>
      </c>
      <c r="H59" s="77">
        <v>8294863</v>
      </c>
      <c r="I59" s="78">
        <f t="shared" si="1"/>
        <v>8362068</v>
      </c>
      <c r="J59" s="76">
        <v>43745.91</v>
      </c>
      <c r="K59" s="77">
        <v>7402229.21</v>
      </c>
      <c r="L59" s="78">
        <f t="shared" si="0"/>
        <v>7445975.12</v>
      </c>
    </row>
    <row r="60" spans="1:12" ht="12.75">
      <c r="A60" s="199" t="s">
        <v>284</v>
      </c>
      <c r="B60" s="200"/>
      <c r="C60" s="200"/>
      <c r="D60" s="197"/>
      <c r="E60" s="198"/>
      <c r="F60" s="15">
        <v>53</v>
      </c>
      <c r="G60" s="76"/>
      <c r="H60" s="77">
        <v>29146633</v>
      </c>
      <c r="I60" s="78">
        <f t="shared" si="1"/>
        <v>29146633</v>
      </c>
      <c r="J60" s="76"/>
      <c r="K60" s="77">
        <v>61234874.75</v>
      </c>
      <c r="L60" s="78">
        <f t="shared" si="0"/>
        <v>61234874.75</v>
      </c>
    </row>
    <row r="61" spans="1:12" ht="12.75">
      <c r="A61" s="199" t="s">
        <v>174</v>
      </c>
      <c r="B61" s="200"/>
      <c r="C61" s="200"/>
      <c r="D61" s="197"/>
      <c r="E61" s="198"/>
      <c r="F61" s="15">
        <v>54</v>
      </c>
      <c r="G61" s="79">
        <f>SUM(G62:G64)</f>
        <v>6273128</v>
      </c>
      <c r="H61" s="81">
        <f>SUM(H62:H64)</f>
        <v>325550592</v>
      </c>
      <c r="I61" s="78">
        <f t="shared" si="1"/>
        <v>331823720</v>
      </c>
      <c r="J61" s="79">
        <f>SUM(J62:J64)</f>
        <v>10130649.84</v>
      </c>
      <c r="K61" s="81">
        <f>SUM(K62:K64)</f>
        <v>258534883.5</v>
      </c>
      <c r="L61" s="78">
        <f t="shared" si="0"/>
        <v>268665533.34</v>
      </c>
    </row>
    <row r="62" spans="1:12" ht="12.75">
      <c r="A62" s="196" t="s">
        <v>294</v>
      </c>
      <c r="B62" s="197"/>
      <c r="C62" s="197"/>
      <c r="D62" s="197"/>
      <c r="E62" s="198"/>
      <c r="F62" s="15">
        <v>55</v>
      </c>
      <c r="G62" s="76"/>
      <c r="H62" s="77">
        <v>39441426</v>
      </c>
      <c r="I62" s="78">
        <f t="shared" si="1"/>
        <v>39441426</v>
      </c>
      <c r="J62" s="76">
        <v>0</v>
      </c>
      <c r="K62" s="77">
        <v>29563633.400000002</v>
      </c>
      <c r="L62" s="78">
        <f t="shared" si="0"/>
        <v>29563633.400000002</v>
      </c>
    </row>
    <row r="63" spans="1:12" ht="12.75">
      <c r="A63" s="196" t="s">
        <v>295</v>
      </c>
      <c r="B63" s="197"/>
      <c r="C63" s="197"/>
      <c r="D63" s="197"/>
      <c r="E63" s="198"/>
      <c r="F63" s="15">
        <v>56</v>
      </c>
      <c r="G63" s="76">
        <v>1774148</v>
      </c>
      <c r="H63" s="77">
        <v>15395682</v>
      </c>
      <c r="I63" s="78">
        <f t="shared" si="1"/>
        <v>17169830</v>
      </c>
      <c r="J63" s="76">
        <v>3943027.89</v>
      </c>
      <c r="K63" s="77">
        <v>13160606.1</v>
      </c>
      <c r="L63" s="78">
        <f t="shared" si="0"/>
        <v>17103633.99</v>
      </c>
    </row>
    <row r="64" spans="1:12" ht="12.75">
      <c r="A64" s="196" t="s">
        <v>350</v>
      </c>
      <c r="B64" s="197"/>
      <c r="C64" s="197"/>
      <c r="D64" s="197"/>
      <c r="E64" s="198"/>
      <c r="F64" s="15">
        <v>57</v>
      </c>
      <c r="G64" s="76">
        <v>4498980</v>
      </c>
      <c r="H64" s="77">
        <v>270713484</v>
      </c>
      <c r="I64" s="78">
        <f t="shared" si="1"/>
        <v>275212464</v>
      </c>
      <c r="J64" s="76">
        <v>6187621.949999999</v>
      </c>
      <c r="K64" s="77">
        <v>215810644</v>
      </c>
      <c r="L64" s="78">
        <f t="shared" si="0"/>
        <v>221998265.95</v>
      </c>
    </row>
    <row r="65" spans="1:12" ht="12.75">
      <c r="A65" s="199" t="s">
        <v>175</v>
      </c>
      <c r="B65" s="200"/>
      <c r="C65" s="200"/>
      <c r="D65" s="197"/>
      <c r="E65" s="198"/>
      <c r="F65" s="15">
        <v>58</v>
      </c>
      <c r="G65" s="79">
        <f>G66+G70+G71</f>
        <v>7480660</v>
      </c>
      <c r="H65" s="81">
        <f>H66+H70+H71</f>
        <v>77732314</v>
      </c>
      <c r="I65" s="78">
        <f t="shared" si="1"/>
        <v>85212974</v>
      </c>
      <c r="J65" s="79">
        <f>J66+J70+J71</f>
        <v>6117245.800000001</v>
      </c>
      <c r="K65" s="81">
        <f>K66+K70+K71</f>
        <v>88539541.49999999</v>
      </c>
      <c r="L65" s="78">
        <f t="shared" si="0"/>
        <v>94656787.29999998</v>
      </c>
    </row>
    <row r="66" spans="1:12" ht="12.75">
      <c r="A66" s="199" t="s">
        <v>176</v>
      </c>
      <c r="B66" s="200"/>
      <c r="C66" s="200"/>
      <c r="D66" s="197"/>
      <c r="E66" s="198"/>
      <c r="F66" s="15">
        <v>59</v>
      </c>
      <c r="G66" s="79">
        <f>SUM(G67:G69)</f>
        <v>7387138</v>
      </c>
      <c r="H66" s="81">
        <f>SUM(H67:H69)</f>
        <v>58049720</v>
      </c>
      <c r="I66" s="78">
        <f t="shared" si="1"/>
        <v>65436858</v>
      </c>
      <c r="J66" s="79">
        <f>SUM(J67:J69)</f>
        <v>6052921.120000001</v>
      </c>
      <c r="K66" s="81">
        <f>SUM(K67:K69)</f>
        <v>75750039.79999998</v>
      </c>
      <c r="L66" s="78">
        <f t="shared" si="0"/>
        <v>81802960.91999999</v>
      </c>
    </row>
    <row r="67" spans="1:12" ht="12.75">
      <c r="A67" s="196" t="s">
        <v>351</v>
      </c>
      <c r="B67" s="197"/>
      <c r="C67" s="197"/>
      <c r="D67" s="197"/>
      <c r="E67" s="198"/>
      <c r="F67" s="15">
        <v>60</v>
      </c>
      <c r="G67" s="76">
        <v>1172350</v>
      </c>
      <c r="H67" s="77">
        <v>57713155</v>
      </c>
      <c r="I67" s="78">
        <f t="shared" si="1"/>
        <v>58885505</v>
      </c>
      <c r="J67" s="76">
        <v>3918390.3500000006</v>
      </c>
      <c r="K67" s="77">
        <v>75407244.60999998</v>
      </c>
      <c r="L67" s="78">
        <f t="shared" si="0"/>
        <v>79325634.95999998</v>
      </c>
    </row>
    <row r="68" spans="1:12" ht="12.75">
      <c r="A68" s="196" t="s">
        <v>352</v>
      </c>
      <c r="B68" s="197"/>
      <c r="C68" s="197"/>
      <c r="D68" s="197"/>
      <c r="E68" s="198"/>
      <c r="F68" s="15">
        <v>61</v>
      </c>
      <c r="G68" s="76">
        <v>6205208</v>
      </c>
      <c r="H68" s="77"/>
      <c r="I68" s="78">
        <f t="shared" si="1"/>
        <v>6205208</v>
      </c>
      <c r="J68" s="76">
        <v>2127972.91</v>
      </c>
      <c r="K68" s="77">
        <v>0</v>
      </c>
      <c r="L68" s="78">
        <f t="shared" si="0"/>
        <v>2127972.91</v>
      </c>
    </row>
    <row r="69" spans="1:12" ht="12.75">
      <c r="A69" s="196" t="s">
        <v>353</v>
      </c>
      <c r="B69" s="197"/>
      <c r="C69" s="197"/>
      <c r="D69" s="197"/>
      <c r="E69" s="198"/>
      <c r="F69" s="15">
        <v>62</v>
      </c>
      <c r="G69" s="76">
        <v>9580</v>
      </c>
      <c r="H69" s="77">
        <v>336565</v>
      </c>
      <c r="I69" s="78">
        <f t="shared" si="1"/>
        <v>346145</v>
      </c>
      <c r="J69" s="76">
        <v>6557.860000000001</v>
      </c>
      <c r="K69" s="77">
        <v>342795.19</v>
      </c>
      <c r="L69" s="78">
        <f t="shared" si="0"/>
        <v>349353.05</v>
      </c>
    </row>
    <row r="70" spans="1:12" ht="12.75">
      <c r="A70" s="199" t="s">
        <v>354</v>
      </c>
      <c r="B70" s="200"/>
      <c r="C70" s="200"/>
      <c r="D70" s="197"/>
      <c r="E70" s="198"/>
      <c r="F70" s="15">
        <v>63</v>
      </c>
      <c r="G70" s="76"/>
      <c r="H70" s="77"/>
      <c r="I70" s="78">
        <f t="shared" si="1"/>
        <v>0</v>
      </c>
      <c r="J70" s="76"/>
      <c r="K70" s="77"/>
      <c r="L70" s="78">
        <f t="shared" si="0"/>
        <v>0</v>
      </c>
    </row>
    <row r="71" spans="1:12" ht="12.75">
      <c r="A71" s="199" t="s">
        <v>355</v>
      </c>
      <c r="B71" s="200"/>
      <c r="C71" s="200"/>
      <c r="D71" s="197"/>
      <c r="E71" s="198"/>
      <c r="F71" s="15">
        <v>64</v>
      </c>
      <c r="G71" s="76">
        <v>93522</v>
      </c>
      <c r="H71" s="77">
        <v>19682594</v>
      </c>
      <c r="I71" s="78">
        <f t="shared" si="1"/>
        <v>19776116</v>
      </c>
      <c r="J71" s="76">
        <v>64324.68</v>
      </c>
      <c r="K71" s="77">
        <v>12789501.7</v>
      </c>
      <c r="L71" s="78">
        <f t="shared" si="0"/>
        <v>12853826.379999999</v>
      </c>
    </row>
    <row r="72" spans="1:12" ht="24.75" customHeight="1">
      <c r="A72" s="199" t="s">
        <v>177</v>
      </c>
      <c r="B72" s="200"/>
      <c r="C72" s="200"/>
      <c r="D72" s="197"/>
      <c r="E72" s="198"/>
      <c r="F72" s="15">
        <v>65</v>
      </c>
      <c r="G72" s="79">
        <f>SUM(G73:G75)</f>
        <v>18055825</v>
      </c>
      <c r="H72" s="81">
        <f>SUM(H73:H75)</f>
        <v>49340791</v>
      </c>
      <c r="I72" s="78">
        <f t="shared" si="1"/>
        <v>67396616</v>
      </c>
      <c r="J72" s="79">
        <f>SUM(J73:J75)</f>
        <v>22259901.61</v>
      </c>
      <c r="K72" s="81">
        <f>SUM(K73:K75)</f>
        <v>59037497.900000006</v>
      </c>
      <c r="L72" s="78">
        <f t="shared" si="0"/>
        <v>81297399.51</v>
      </c>
    </row>
    <row r="73" spans="1:12" ht="12.75">
      <c r="A73" s="196" t="s">
        <v>356</v>
      </c>
      <c r="B73" s="197"/>
      <c r="C73" s="197"/>
      <c r="D73" s="197"/>
      <c r="E73" s="198"/>
      <c r="F73" s="15">
        <v>66</v>
      </c>
      <c r="G73" s="76">
        <v>18012109</v>
      </c>
      <c r="H73" s="77">
        <v>19367411</v>
      </c>
      <c r="I73" s="78">
        <f>SUM(G73:H73)</f>
        <v>37379520</v>
      </c>
      <c r="J73" s="76">
        <v>22185161.06</v>
      </c>
      <c r="K73" s="77">
        <v>16024051.670000002</v>
      </c>
      <c r="L73" s="78">
        <f>SUM(J73:K73)</f>
        <v>38209212.730000004</v>
      </c>
    </row>
    <row r="74" spans="1:12" ht="12.75">
      <c r="A74" s="196" t="s">
        <v>357</v>
      </c>
      <c r="B74" s="197"/>
      <c r="C74" s="197"/>
      <c r="D74" s="197"/>
      <c r="E74" s="198"/>
      <c r="F74" s="15">
        <v>67</v>
      </c>
      <c r="G74" s="76"/>
      <c r="H74" s="77">
        <v>13408769</v>
      </c>
      <c r="I74" s="78">
        <f>SUM(G74:H74)</f>
        <v>13408769</v>
      </c>
      <c r="J74" s="76">
        <v>0</v>
      </c>
      <c r="K74" s="77">
        <v>20454676.5</v>
      </c>
      <c r="L74" s="78">
        <f>SUM(J74:K74)</f>
        <v>20454676.5</v>
      </c>
    </row>
    <row r="75" spans="1:12" ht="12.75">
      <c r="A75" s="196" t="s">
        <v>371</v>
      </c>
      <c r="B75" s="197"/>
      <c r="C75" s="197"/>
      <c r="D75" s="197"/>
      <c r="E75" s="198"/>
      <c r="F75" s="15">
        <v>68</v>
      </c>
      <c r="G75" s="76">
        <v>43716</v>
      </c>
      <c r="H75" s="77">
        <v>16564611</v>
      </c>
      <c r="I75" s="78">
        <f>SUM(G75:H75)</f>
        <v>16608327</v>
      </c>
      <c r="J75" s="76">
        <v>74740.55</v>
      </c>
      <c r="K75" s="77">
        <v>22558769.73</v>
      </c>
      <c r="L75" s="78">
        <f>SUM(J75:K75)</f>
        <v>22633510.28</v>
      </c>
    </row>
    <row r="76" spans="1:12" ht="12.75">
      <c r="A76" s="199" t="s">
        <v>178</v>
      </c>
      <c r="B76" s="200"/>
      <c r="C76" s="200"/>
      <c r="D76" s="197"/>
      <c r="E76" s="198"/>
      <c r="F76" s="15">
        <v>69</v>
      </c>
      <c r="G76" s="79">
        <f>G8+G11+G14+G18+G44+G45+G53+G56+G65+G72</f>
        <v>2187678244</v>
      </c>
      <c r="H76" s="81">
        <f>H8+H11+H14+H18+H44+H45+H53+H56+H65+H72</f>
        <v>6816397094</v>
      </c>
      <c r="I76" s="78">
        <f>SUM(G76:H76)</f>
        <v>9004075338</v>
      </c>
      <c r="J76" s="79">
        <f>J8+J11+J14+J18+J44+J45+J53+J56+J65+J72</f>
        <v>2168267651.35</v>
      </c>
      <c r="K76" s="81">
        <f>K8+K11+K14+K18+K44+K45+K53+K56+K65+K72</f>
        <v>6883843174.159999</v>
      </c>
      <c r="L76" s="78">
        <f>SUM(J76:K76)</f>
        <v>9052110825.509998</v>
      </c>
    </row>
    <row r="77" spans="1:12" ht="12.75">
      <c r="A77" s="201" t="s">
        <v>34</v>
      </c>
      <c r="B77" s="202"/>
      <c r="C77" s="202"/>
      <c r="D77" s="203"/>
      <c r="E77" s="204"/>
      <c r="F77" s="16">
        <v>70</v>
      </c>
      <c r="G77" s="83"/>
      <c r="H77" s="84">
        <v>704570820</v>
      </c>
      <c r="I77" s="85">
        <f>SUM(G77:H77)</f>
        <v>704570820</v>
      </c>
      <c r="J77" s="83"/>
      <c r="K77" s="84">
        <v>734133072</v>
      </c>
      <c r="L77" s="85">
        <f>SUM(J77:K77)</f>
        <v>734133072</v>
      </c>
    </row>
    <row r="78" spans="1:12" ht="12.75">
      <c r="A78" s="205" t="s">
        <v>229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7"/>
    </row>
    <row r="79" spans="1:12" ht="12.75">
      <c r="A79" s="184" t="s">
        <v>179</v>
      </c>
      <c r="B79" s="185"/>
      <c r="C79" s="185"/>
      <c r="D79" s="186"/>
      <c r="E79" s="187"/>
      <c r="F79" s="14">
        <v>71</v>
      </c>
      <c r="G79" s="73">
        <f>G80+G84+G85+G89+G93+G96</f>
        <v>141697572</v>
      </c>
      <c r="H79" s="74">
        <f>H80+H84+H85+H89+H93+H96</f>
        <v>1793597369</v>
      </c>
      <c r="I79" s="75">
        <f>SUM(G79:H79)</f>
        <v>1935294941</v>
      </c>
      <c r="J79" s="73">
        <f>J80+J84+J85+J89+J93+J96</f>
        <v>121188228.52000001</v>
      </c>
      <c r="K79" s="74">
        <f>K80+K84+K85+K89+K93+K96</f>
        <v>1837865704.32</v>
      </c>
      <c r="L79" s="75">
        <f>SUM(J79:K79)</f>
        <v>1959053932.84</v>
      </c>
    </row>
    <row r="80" spans="1:12" ht="12.75">
      <c r="A80" s="199" t="s">
        <v>180</v>
      </c>
      <c r="B80" s="200"/>
      <c r="C80" s="200"/>
      <c r="D80" s="197"/>
      <c r="E80" s="198"/>
      <c r="F80" s="15">
        <v>72</v>
      </c>
      <c r="G80" s="79">
        <f>SUM(G81:G83)</f>
        <v>44288720</v>
      </c>
      <c r="H80" s="81">
        <f>SUM(H81:H83)</f>
        <v>398598480</v>
      </c>
      <c r="I80" s="78">
        <f aca="true" t="shared" si="2" ref="I80:I128">SUM(G80:H80)</f>
        <v>442887200</v>
      </c>
      <c r="J80" s="79">
        <f>SUM(J81:J83)</f>
        <v>44288720.019999996</v>
      </c>
      <c r="K80" s="81">
        <f>SUM(K81:K83)</f>
        <v>398598480.3700001</v>
      </c>
      <c r="L80" s="78">
        <f aca="true" t="shared" si="3" ref="L80:L128">SUM(J80:K80)</f>
        <v>442887200.3900001</v>
      </c>
    </row>
    <row r="81" spans="1:12" ht="12.75">
      <c r="A81" s="196" t="s">
        <v>35</v>
      </c>
      <c r="B81" s="197"/>
      <c r="C81" s="197"/>
      <c r="D81" s="197"/>
      <c r="E81" s="198"/>
      <c r="F81" s="15">
        <v>73</v>
      </c>
      <c r="G81" s="76">
        <v>44288720</v>
      </c>
      <c r="H81" s="77">
        <v>386348480</v>
      </c>
      <c r="I81" s="78">
        <f t="shared" si="2"/>
        <v>430637200</v>
      </c>
      <c r="J81" s="76">
        <v>44288720.019999996</v>
      </c>
      <c r="K81" s="77">
        <v>386348480.3700001</v>
      </c>
      <c r="L81" s="78">
        <f t="shared" si="3"/>
        <v>430637200.3900001</v>
      </c>
    </row>
    <row r="82" spans="1:12" ht="12.75">
      <c r="A82" s="196" t="s">
        <v>36</v>
      </c>
      <c r="B82" s="197"/>
      <c r="C82" s="197"/>
      <c r="D82" s="197"/>
      <c r="E82" s="198"/>
      <c r="F82" s="15">
        <v>74</v>
      </c>
      <c r="G82" s="76"/>
      <c r="H82" s="77">
        <v>12250000</v>
      </c>
      <c r="I82" s="78">
        <f t="shared" si="2"/>
        <v>12250000</v>
      </c>
      <c r="J82" s="76">
        <v>0</v>
      </c>
      <c r="K82" s="77">
        <v>12250000</v>
      </c>
      <c r="L82" s="78">
        <f t="shared" si="3"/>
        <v>12250000</v>
      </c>
    </row>
    <row r="83" spans="1:12" ht="12.75">
      <c r="A83" s="196" t="s">
        <v>37</v>
      </c>
      <c r="B83" s="197"/>
      <c r="C83" s="197"/>
      <c r="D83" s="197"/>
      <c r="E83" s="198"/>
      <c r="F83" s="15">
        <v>75</v>
      </c>
      <c r="G83" s="76"/>
      <c r="H83" s="77"/>
      <c r="I83" s="78">
        <f t="shared" si="2"/>
        <v>0</v>
      </c>
      <c r="J83" s="76"/>
      <c r="K83" s="77"/>
      <c r="L83" s="78">
        <f t="shared" si="3"/>
        <v>0</v>
      </c>
    </row>
    <row r="84" spans="1:12" ht="12.75">
      <c r="A84" s="199" t="s">
        <v>38</v>
      </c>
      <c r="B84" s="200"/>
      <c r="C84" s="200"/>
      <c r="D84" s="197"/>
      <c r="E84" s="198"/>
      <c r="F84" s="15">
        <v>76</v>
      </c>
      <c r="G84" s="76"/>
      <c r="H84" s="77"/>
      <c r="I84" s="78">
        <f t="shared" si="2"/>
        <v>0</v>
      </c>
      <c r="J84" s="76"/>
      <c r="K84" s="77"/>
      <c r="L84" s="78">
        <f t="shared" si="3"/>
        <v>0</v>
      </c>
    </row>
    <row r="85" spans="1:12" ht="12.75">
      <c r="A85" s="199" t="s">
        <v>181</v>
      </c>
      <c r="B85" s="200"/>
      <c r="C85" s="200"/>
      <c r="D85" s="197"/>
      <c r="E85" s="198"/>
      <c r="F85" s="15">
        <v>77</v>
      </c>
      <c r="G85" s="79">
        <f>SUM(G86:G88)</f>
        <v>8753985</v>
      </c>
      <c r="H85" s="81">
        <f>SUM(H86:H88)</f>
        <v>552018411</v>
      </c>
      <c r="I85" s="78">
        <f t="shared" si="2"/>
        <v>560772396</v>
      </c>
      <c r="J85" s="79">
        <f>SUM(J86:J88)</f>
        <v>-15718730.41</v>
      </c>
      <c r="K85" s="81">
        <f>SUM(K86:K88)</f>
        <v>512712439.59999996</v>
      </c>
      <c r="L85" s="78">
        <f t="shared" si="3"/>
        <v>496993709.18999994</v>
      </c>
    </row>
    <row r="86" spans="1:12" ht="12.75">
      <c r="A86" s="196" t="s">
        <v>39</v>
      </c>
      <c r="B86" s="197"/>
      <c r="C86" s="197"/>
      <c r="D86" s="197"/>
      <c r="E86" s="198"/>
      <c r="F86" s="15">
        <v>78</v>
      </c>
      <c r="G86" s="76"/>
      <c r="H86" s="77">
        <v>518667184</v>
      </c>
      <c r="I86" s="78">
        <f t="shared" si="2"/>
        <v>518667184</v>
      </c>
      <c r="J86" s="76">
        <v>-64994.14</v>
      </c>
      <c r="K86" s="77">
        <v>520883394.81</v>
      </c>
      <c r="L86" s="78">
        <f t="shared" si="3"/>
        <v>520818400.67</v>
      </c>
    </row>
    <row r="87" spans="1:12" ht="12.75">
      <c r="A87" s="196" t="s">
        <v>40</v>
      </c>
      <c r="B87" s="197"/>
      <c r="C87" s="197"/>
      <c r="D87" s="197"/>
      <c r="E87" s="198"/>
      <c r="F87" s="15">
        <v>79</v>
      </c>
      <c r="G87" s="76">
        <v>8753985</v>
      </c>
      <c r="H87" s="77">
        <v>26530844</v>
      </c>
      <c r="I87" s="78">
        <f t="shared" si="2"/>
        <v>35284829</v>
      </c>
      <c r="J87" s="76">
        <v>-15653736.27</v>
      </c>
      <c r="K87" s="77">
        <v>-15000350.159999998</v>
      </c>
      <c r="L87" s="78">
        <f t="shared" si="3"/>
        <v>-30654086.43</v>
      </c>
    </row>
    <row r="88" spans="1:12" ht="12.75">
      <c r="A88" s="196" t="s">
        <v>41</v>
      </c>
      <c r="B88" s="197"/>
      <c r="C88" s="197"/>
      <c r="D88" s="197"/>
      <c r="E88" s="198"/>
      <c r="F88" s="15">
        <v>80</v>
      </c>
      <c r="G88" s="76"/>
      <c r="H88" s="77">
        <v>6820383</v>
      </c>
      <c r="I88" s="78">
        <f t="shared" si="2"/>
        <v>6820383</v>
      </c>
      <c r="J88" s="76">
        <v>0</v>
      </c>
      <c r="K88" s="77">
        <v>6829394.95</v>
      </c>
      <c r="L88" s="78">
        <f t="shared" si="3"/>
        <v>6829394.95</v>
      </c>
    </row>
    <row r="89" spans="1:12" ht="12.75">
      <c r="A89" s="199" t="s">
        <v>182</v>
      </c>
      <c r="B89" s="200"/>
      <c r="C89" s="200"/>
      <c r="D89" s="197"/>
      <c r="E89" s="198"/>
      <c r="F89" s="15">
        <v>81</v>
      </c>
      <c r="G89" s="79">
        <f>SUM(G90:G92)</f>
        <v>77013268</v>
      </c>
      <c r="H89" s="81">
        <f>SUM(H90:H92)</f>
        <v>366917393</v>
      </c>
      <c r="I89" s="78">
        <f t="shared" si="2"/>
        <v>443930661</v>
      </c>
      <c r="J89" s="79">
        <f>SUM(J90:J92)</f>
        <v>78314936.04</v>
      </c>
      <c r="K89" s="81">
        <f>SUM(K90:K92)</f>
        <v>378151842.82</v>
      </c>
      <c r="L89" s="78">
        <f t="shared" si="3"/>
        <v>456466778.86</v>
      </c>
    </row>
    <row r="90" spans="1:12" ht="12.75">
      <c r="A90" s="196" t="s">
        <v>42</v>
      </c>
      <c r="B90" s="197"/>
      <c r="C90" s="197"/>
      <c r="D90" s="197"/>
      <c r="E90" s="198"/>
      <c r="F90" s="15">
        <v>82</v>
      </c>
      <c r="G90" s="76">
        <v>263177</v>
      </c>
      <c r="H90" s="77">
        <v>17198799</v>
      </c>
      <c r="I90" s="78">
        <f t="shared" si="2"/>
        <v>17461976</v>
      </c>
      <c r="J90" s="76">
        <v>489554.2599999998</v>
      </c>
      <c r="K90" s="77">
        <v>19152617.010000005</v>
      </c>
      <c r="L90" s="78">
        <f t="shared" si="3"/>
        <v>19642171.270000003</v>
      </c>
    </row>
    <row r="91" spans="1:12" ht="12.75">
      <c r="A91" s="196" t="s">
        <v>43</v>
      </c>
      <c r="B91" s="197"/>
      <c r="C91" s="197"/>
      <c r="D91" s="197"/>
      <c r="E91" s="198"/>
      <c r="F91" s="15">
        <v>83</v>
      </c>
      <c r="G91" s="76">
        <v>1250091</v>
      </c>
      <c r="H91" s="77">
        <v>83007767</v>
      </c>
      <c r="I91" s="78">
        <f t="shared" si="2"/>
        <v>84257858</v>
      </c>
      <c r="J91" s="76">
        <v>2325381.7800000003</v>
      </c>
      <c r="K91" s="77">
        <v>92288398.25999999</v>
      </c>
      <c r="L91" s="78">
        <f t="shared" si="3"/>
        <v>94613780.03999999</v>
      </c>
    </row>
    <row r="92" spans="1:12" ht="12.75">
      <c r="A92" s="196" t="s">
        <v>44</v>
      </c>
      <c r="B92" s="197"/>
      <c r="C92" s="197"/>
      <c r="D92" s="197"/>
      <c r="E92" s="198"/>
      <c r="F92" s="15">
        <v>84</v>
      </c>
      <c r="G92" s="76">
        <v>75500000</v>
      </c>
      <c r="H92" s="77">
        <v>266710827</v>
      </c>
      <c r="I92" s="78">
        <f t="shared" si="2"/>
        <v>342210827</v>
      </c>
      <c r="J92" s="76">
        <v>75500000</v>
      </c>
      <c r="K92" s="77">
        <v>266710827.55</v>
      </c>
      <c r="L92" s="78">
        <f t="shared" si="3"/>
        <v>342210827.55</v>
      </c>
    </row>
    <row r="93" spans="1:12" ht="12.75">
      <c r="A93" s="199" t="s">
        <v>183</v>
      </c>
      <c r="B93" s="200"/>
      <c r="C93" s="200"/>
      <c r="D93" s="197"/>
      <c r="E93" s="198"/>
      <c r="F93" s="15">
        <v>85</v>
      </c>
      <c r="G93" s="79">
        <f>SUM(G94:G95)</f>
        <v>5033861</v>
      </c>
      <c r="H93" s="81">
        <f>SUM(H94:H95)</f>
        <v>397721058</v>
      </c>
      <c r="I93" s="78">
        <f t="shared" si="2"/>
        <v>402754919</v>
      </c>
      <c r="J93" s="79">
        <f>SUM(J94:J95)</f>
        <v>7517828</v>
      </c>
      <c r="K93" s="81">
        <f>SUM(K94:K95)</f>
        <v>448141312</v>
      </c>
      <c r="L93" s="78">
        <f t="shared" si="3"/>
        <v>455659140</v>
      </c>
    </row>
    <row r="94" spans="1:12" ht="12.75">
      <c r="A94" s="196" t="s">
        <v>3</v>
      </c>
      <c r="B94" s="197"/>
      <c r="C94" s="197"/>
      <c r="D94" s="197"/>
      <c r="E94" s="198"/>
      <c r="F94" s="15">
        <v>86</v>
      </c>
      <c r="G94" s="76">
        <v>5033861</v>
      </c>
      <c r="H94" s="77">
        <v>397721058</v>
      </c>
      <c r="I94" s="78">
        <f t="shared" si="2"/>
        <v>402754919</v>
      </c>
      <c r="J94" s="76">
        <v>7517828</v>
      </c>
      <c r="K94" s="77">
        <v>448141312</v>
      </c>
      <c r="L94" s="78">
        <f t="shared" si="3"/>
        <v>455659140</v>
      </c>
    </row>
    <row r="95" spans="1:12" ht="12.75">
      <c r="A95" s="196" t="s">
        <v>240</v>
      </c>
      <c r="B95" s="197"/>
      <c r="C95" s="197"/>
      <c r="D95" s="197"/>
      <c r="E95" s="198"/>
      <c r="F95" s="15">
        <v>87</v>
      </c>
      <c r="G95" s="76"/>
      <c r="H95" s="77"/>
      <c r="I95" s="78">
        <f t="shared" si="2"/>
        <v>0</v>
      </c>
      <c r="J95" s="76"/>
      <c r="K95" s="77"/>
      <c r="L95" s="78">
        <f t="shared" si="3"/>
        <v>0</v>
      </c>
    </row>
    <row r="96" spans="1:12" ht="12.75">
      <c r="A96" s="199" t="s">
        <v>184</v>
      </c>
      <c r="B96" s="200"/>
      <c r="C96" s="200"/>
      <c r="D96" s="197"/>
      <c r="E96" s="198"/>
      <c r="F96" s="15">
        <v>88</v>
      </c>
      <c r="G96" s="79">
        <f>SUM(G97:G98)</f>
        <v>6607738</v>
      </c>
      <c r="H96" s="81">
        <f>SUM(H97:H98)</f>
        <v>78342027</v>
      </c>
      <c r="I96" s="78">
        <f t="shared" si="2"/>
        <v>84949765</v>
      </c>
      <c r="J96" s="79">
        <f>SUM(J97:J98)</f>
        <v>6785474.87</v>
      </c>
      <c r="K96" s="81">
        <f>SUM(K97:K98)</f>
        <v>100261629.53</v>
      </c>
      <c r="L96" s="78">
        <f t="shared" si="3"/>
        <v>107047104.4</v>
      </c>
    </row>
    <row r="97" spans="1:12" ht="12.75">
      <c r="A97" s="196" t="s">
        <v>241</v>
      </c>
      <c r="B97" s="197"/>
      <c r="C97" s="197"/>
      <c r="D97" s="197"/>
      <c r="E97" s="198"/>
      <c r="F97" s="15">
        <v>89</v>
      </c>
      <c r="G97" s="76">
        <v>6607738</v>
      </c>
      <c r="H97" s="77">
        <v>78342027</v>
      </c>
      <c r="I97" s="78">
        <f t="shared" si="2"/>
        <v>84949765</v>
      </c>
      <c r="J97" s="76">
        <v>6785474.87</v>
      </c>
      <c r="K97" s="77">
        <v>100261629.53</v>
      </c>
      <c r="L97" s="78">
        <f t="shared" si="3"/>
        <v>107047104.4</v>
      </c>
    </row>
    <row r="98" spans="1:12" ht="12.75">
      <c r="A98" s="196" t="s">
        <v>301</v>
      </c>
      <c r="B98" s="197"/>
      <c r="C98" s="197"/>
      <c r="D98" s="197"/>
      <c r="E98" s="198"/>
      <c r="F98" s="15">
        <v>90</v>
      </c>
      <c r="G98" s="76"/>
      <c r="H98" s="77"/>
      <c r="I98" s="78">
        <f t="shared" si="2"/>
        <v>0</v>
      </c>
      <c r="J98" s="76"/>
      <c r="K98" s="77"/>
      <c r="L98" s="78">
        <f t="shared" si="3"/>
        <v>0</v>
      </c>
    </row>
    <row r="99" spans="1:12" ht="12.75">
      <c r="A99" s="199" t="s">
        <v>411</v>
      </c>
      <c r="B99" s="200"/>
      <c r="C99" s="200"/>
      <c r="D99" s="197"/>
      <c r="E99" s="198"/>
      <c r="F99" s="15">
        <v>91</v>
      </c>
      <c r="G99" s="76">
        <v>9606916</v>
      </c>
      <c r="H99" s="77">
        <v>58991088</v>
      </c>
      <c r="I99" s="78">
        <f t="shared" si="2"/>
        <v>68598004</v>
      </c>
      <c r="J99" s="76">
        <v>7791231</v>
      </c>
      <c r="K99" s="77">
        <v>67654463.06</v>
      </c>
      <c r="L99" s="78">
        <f t="shared" si="3"/>
        <v>75445694.06</v>
      </c>
    </row>
    <row r="100" spans="1:12" ht="12.75">
      <c r="A100" s="199" t="s">
        <v>185</v>
      </c>
      <c r="B100" s="200"/>
      <c r="C100" s="200"/>
      <c r="D100" s="197"/>
      <c r="E100" s="198"/>
      <c r="F100" s="15">
        <v>92</v>
      </c>
      <c r="G100" s="79">
        <f>SUM(G101:G106)</f>
        <v>1924060577</v>
      </c>
      <c r="H100" s="81">
        <f>SUM(H101:H106)</f>
        <v>4309035501</v>
      </c>
      <c r="I100" s="78">
        <f t="shared" si="2"/>
        <v>6233096078</v>
      </c>
      <c r="J100" s="79">
        <f>SUM(J101:J106)</f>
        <v>1986686473.8600001</v>
      </c>
      <c r="K100" s="81">
        <f>SUM(K101:K106)</f>
        <v>4320732308.74</v>
      </c>
      <c r="L100" s="78">
        <f t="shared" si="3"/>
        <v>6307418782.6</v>
      </c>
    </row>
    <row r="101" spans="1:12" ht="12.75">
      <c r="A101" s="196" t="s">
        <v>242</v>
      </c>
      <c r="B101" s="197"/>
      <c r="C101" s="197"/>
      <c r="D101" s="197"/>
      <c r="E101" s="198"/>
      <c r="F101" s="15">
        <v>93</v>
      </c>
      <c r="G101" s="76">
        <v>3986675</v>
      </c>
      <c r="H101" s="77">
        <v>1173196945</v>
      </c>
      <c r="I101" s="78">
        <f t="shared" si="2"/>
        <v>1177183620</v>
      </c>
      <c r="J101" s="76">
        <v>3929191.6399999997</v>
      </c>
      <c r="K101" s="77">
        <v>1114848550.0100002</v>
      </c>
      <c r="L101" s="78">
        <f t="shared" si="3"/>
        <v>1118777741.6500003</v>
      </c>
    </row>
    <row r="102" spans="1:12" ht="12.75">
      <c r="A102" s="196" t="s">
        <v>243</v>
      </c>
      <c r="B102" s="197"/>
      <c r="C102" s="197"/>
      <c r="D102" s="197"/>
      <c r="E102" s="198"/>
      <c r="F102" s="15">
        <v>94</v>
      </c>
      <c r="G102" s="76">
        <v>1877152130</v>
      </c>
      <c r="H102" s="77"/>
      <c r="I102" s="78">
        <f t="shared" si="2"/>
        <v>1877152130</v>
      </c>
      <c r="J102" s="76">
        <v>1945987780.82</v>
      </c>
      <c r="K102" s="77">
        <v>0</v>
      </c>
      <c r="L102" s="78">
        <f t="shared" si="3"/>
        <v>1945987780.82</v>
      </c>
    </row>
    <row r="103" spans="1:12" ht="12.75">
      <c r="A103" s="196" t="s">
        <v>244</v>
      </c>
      <c r="B103" s="197"/>
      <c r="C103" s="197"/>
      <c r="D103" s="197"/>
      <c r="E103" s="198"/>
      <c r="F103" s="15">
        <v>95</v>
      </c>
      <c r="G103" s="76">
        <v>42921772</v>
      </c>
      <c r="H103" s="77">
        <v>3074104217</v>
      </c>
      <c r="I103" s="78">
        <f t="shared" si="2"/>
        <v>3117025989</v>
      </c>
      <c r="J103" s="76">
        <v>36769501.4</v>
      </c>
      <c r="K103" s="77">
        <v>3133643782.28</v>
      </c>
      <c r="L103" s="78">
        <f t="shared" si="3"/>
        <v>3170413283.6800003</v>
      </c>
    </row>
    <row r="104" spans="1:12" ht="19.5" customHeight="1">
      <c r="A104" s="196" t="s">
        <v>200</v>
      </c>
      <c r="B104" s="197"/>
      <c r="C104" s="197"/>
      <c r="D104" s="197"/>
      <c r="E104" s="198"/>
      <c r="F104" s="15">
        <v>96</v>
      </c>
      <c r="G104" s="76"/>
      <c r="H104" s="77">
        <v>5977339</v>
      </c>
      <c r="I104" s="78">
        <f t="shared" si="2"/>
        <v>5977339</v>
      </c>
      <c r="J104" s="76">
        <v>0</v>
      </c>
      <c r="K104" s="77">
        <v>5812976.45</v>
      </c>
      <c r="L104" s="78">
        <f t="shared" si="3"/>
        <v>5812976.45</v>
      </c>
    </row>
    <row r="105" spans="1:12" ht="12.75">
      <c r="A105" s="196" t="s">
        <v>302</v>
      </c>
      <c r="B105" s="197"/>
      <c r="C105" s="197"/>
      <c r="D105" s="197"/>
      <c r="E105" s="198"/>
      <c r="F105" s="15">
        <v>97</v>
      </c>
      <c r="G105" s="76"/>
      <c r="H105" s="77"/>
      <c r="I105" s="78">
        <f t="shared" si="2"/>
        <v>0</v>
      </c>
      <c r="J105" s="76">
        <v>0</v>
      </c>
      <c r="K105" s="77">
        <v>0</v>
      </c>
      <c r="L105" s="78">
        <f t="shared" si="3"/>
        <v>0</v>
      </c>
    </row>
    <row r="106" spans="1:12" ht="12.75">
      <c r="A106" s="196" t="s">
        <v>303</v>
      </c>
      <c r="B106" s="197"/>
      <c r="C106" s="197"/>
      <c r="D106" s="197"/>
      <c r="E106" s="198"/>
      <c r="F106" s="15">
        <v>98</v>
      </c>
      <c r="G106" s="76"/>
      <c r="H106" s="77">
        <v>55757000</v>
      </c>
      <c r="I106" s="78">
        <f t="shared" si="2"/>
        <v>55757000</v>
      </c>
      <c r="J106" s="76">
        <v>0</v>
      </c>
      <c r="K106" s="77">
        <v>66427000</v>
      </c>
      <c r="L106" s="78">
        <f t="shared" si="3"/>
        <v>66427000</v>
      </c>
    </row>
    <row r="107" spans="1:12" ht="33" customHeight="1">
      <c r="A107" s="199" t="s">
        <v>304</v>
      </c>
      <c r="B107" s="200"/>
      <c r="C107" s="200"/>
      <c r="D107" s="197"/>
      <c r="E107" s="198"/>
      <c r="F107" s="15">
        <v>99</v>
      </c>
      <c r="G107" s="76">
        <v>22374967</v>
      </c>
      <c r="H107" s="77"/>
      <c r="I107" s="78">
        <f t="shared" si="2"/>
        <v>22374967</v>
      </c>
      <c r="J107" s="76">
        <v>16320626.68</v>
      </c>
      <c r="K107" s="77"/>
      <c r="L107" s="78">
        <f t="shared" si="3"/>
        <v>16320626.68</v>
      </c>
    </row>
    <row r="108" spans="1:12" ht="12.75">
      <c r="A108" s="199" t="s">
        <v>186</v>
      </c>
      <c r="B108" s="200"/>
      <c r="C108" s="200"/>
      <c r="D108" s="197"/>
      <c r="E108" s="198"/>
      <c r="F108" s="15">
        <v>100</v>
      </c>
      <c r="G108" s="79">
        <f>SUM(G109:G110)</f>
        <v>2647001</v>
      </c>
      <c r="H108" s="81">
        <f>SUM(H109:H110)</f>
        <v>85216786</v>
      </c>
      <c r="I108" s="78">
        <f t="shared" si="2"/>
        <v>87863787</v>
      </c>
      <c r="J108" s="79">
        <f>SUM(J109:J110)</f>
        <v>2557347.87</v>
      </c>
      <c r="K108" s="81">
        <f>SUM(K109:K110)</f>
        <v>87913892.51</v>
      </c>
      <c r="L108" s="78">
        <f t="shared" si="3"/>
        <v>90471240.38000001</v>
      </c>
    </row>
    <row r="109" spans="1:12" ht="12.75">
      <c r="A109" s="196" t="s">
        <v>245</v>
      </c>
      <c r="B109" s="197"/>
      <c r="C109" s="197"/>
      <c r="D109" s="197"/>
      <c r="E109" s="198"/>
      <c r="F109" s="15">
        <v>101</v>
      </c>
      <c r="G109" s="76">
        <v>2647001</v>
      </c>
      <c r="H109" s="77">
        <v>78382881</v>
      </c>
      <c r="I109" s="78">
        <f t="shared" si="2"/>
        <v>81029882</v>
      </c>
      <c r="J109" s="76">
        <v>2557347.87</v>
      </c>
      <c r="K109" s="77">
        <v>82502608</v>
      </c>
      <c r="L109" s="78">
        <f t="shared" si="3"/>
        <v>85059955.87</v>
      </c>
    </row>
    <row r="110" spans="1:12" ht="12.75">
      <c r="A110" s="196" t="s">
        <v>246</v>
      </c>
      <c r="B110" s="197"/>
      <c r="C110" s="197"/>
      <c r="D110" s="197"/>
      <c r="E110" s="198"/>
      <c r="F110" s="15">
        <v>102</v>
      </c>
      <c r="G110" s="76"/>
      <c r="H110" s="77">
        <v>6833905</v>
      </c>
      <c r="I110" s="78">
        <f t="shared" si="2"/>
        <v>6833905</v>
      </c>
      <c r="J110" s="76">
        <v>0</v>
      </c>
      <c r="K110" s="77">
        <v>5411284.51</v>
      </c>
      <c r="L110" s="78">
        <f t="shared" si="3"/>
        <v>5411284.51</v>
      </c>
    </row>
    <row r="111" spans="1:12" ht="12.75">
      <c r="A111" s="199" t="s">
        <v>187</v>
      </c>
      <c r="B111" s="200"/>
      <c r="C111" s="200"/>
      <c r="D111" s="197"/>
      <c r="E111" s="198"/>
      <c r="F111" s="15">
        <v>103</v>
      </c>
      <c r="G111" s="79">
        <f>SUM(G112:G113)</f>
        <v>0</v>
      </c>
      <c r="H111" s="81">
        <f>SUM(H112:H113)</f>
        <v>129438669</v>
      </c>
      <c r="I111" s="78">
        <f t="shared" si="2"/>
        <v>129438669</v>
      </c>
      <c r="J111" s="79">
        <f>SUM(J112:J113)</f>
        <v>55051.93</v>
      </c>
      <c r="K111" s="81">
        <f>SUM(K112:K113)</f>
        <v>134844757.46</v>
      </c>
      <c r="L111" s="78">
        <f t="shared" si="3"/>
        <v>134899809.39000002</v>
      </c>
    </row>
    <row r="112" spans="1:12" ht="12.75">
      <c r="A112" s="196" t="s">
        <v>247</v>
      </c>
      <c r="B112" s="197"/>
      <c r="C112" s="197"/>
      <c r="D112" s="197"/>
      <c r="E112" s="198"/>
      <c r="F112" s="15">
        <v>104</v>
      </c>
      <c r="G112" s="76"/>
      <c r="H112" s="77">
        <v>123685469</v>
      </c>
      <c r="I112" s="78">
        <f t="shared" si="2"/>
        <v>123685469</v>
      </c>
      <c r="J112" s="76"/>
      <c r="K112" s="77">
        <v>122317430.52000001</v>
      </c>
      <c r="L112" s="78">
        <f t="shared" si="3"/>
        <v>122317430.52000001</v>
      </c>
    </row>
    <row r="113" spans="1:12" ht="12.75">
      <c r="A113" s="196" t="s">
        <v>248</v>
      </c>
      <c r="B113" s="197"/>
      <c r="C113" s="197"/>
      <c r="D113" s="197"/>
      <c r="E113" s="198"/>
      <c r="F113" s="15">
        <v>105</v>
      </c>
      <c r="G113" s="76"/>
      <c r="H113" s="77">
        <v>5753200</v>
      </c>
      <c r="I113" s="78">
        <f t="shared" si="2"/>
        <v>5753200</v>
      </c>
      <c r="J113" s="76">
        <v>55051.93</v>
      </c>
      <c r="K113" s="77">
        <v>12527326.94</v>
      </c>
      <c r="L113" s="78">
        <f t="shared" si="3"/>
        <v>12582378.87</v>
      </c>
    </row>
    <row r="114" spans="1:12" ht="12.75">
      <c r="A114" s="199" t="s">
        <v>305</v>
      </c>
      <c r="B114" s="200"/>
      <c r="C114" s="200"/>
      <c r="D114" s="197"/>
      <c r="E114" s="198"/>
      <c r="F114" s="15">
        <v>106</v>
      </c>
      <c r="G114" s="76"/>
      <c r="H114" s="77"/>
      <c r="I114" s="78">
        <f t="shared" si="2"/>
        <v>0</v>
      </c>
      <c r="J114" s="76"/>
      <c r="K114" s="77"/>
      <c r="L114" s="78">
        <f t="shared" si="3"/>
        <v>0</v>
      </c>
    </row>
    <row r="115" spans="1:12" ht="12.75">
      <c r="A115" s="199" t="s">
        <v>188</v>
      </c>
      <c r="B115" s="200"/>
      <c r="C115" s="200"/>
      <c r="D115" s="197"/>
      <c r="E115" s="198"/>
      <c r="F115" s="15">
        <v>107</v>
      </c>
      <c r="G115" s="79">
        <f>SUM(G116:G118)</f>
        <v>144963</v>
      </c>
      <c r="H115" s="81">
        <f>SUM(H116:H118)</f>
        <v>161061626</v>
      </c>
      <c r="I115" s="78">
        <f t="shared" si="2"/>
        <v>161206589</v>
      </c>
      <c r="J115" s="79">
        <f>SUM(J116:J118)</f>
        <v>100067.15</v>
      </c>
      <c r="K115" s="81">
        <f>SUM(K116:K118)</f>
        <v>88400063.61</v>
      </c>
      <c r="L115" s="78">
        <f t="shared" si="3"/>
        <v>88500130.76</v>
      </c>
    </row>
    <row r="116" spans="1:12" ht="12.75">
      <c r="A116" s="196" t="s">
        <v>230</v>
      </c>
      <c r="B116" s="197"/>
      <c r="C116" s="197"/>
      <c r="D116" s="197"/>
      <c r="E116" s="198"/>
      <c r="F116" s="15">
        <v>108</v>
      </c>
      <c r="G116" s="76"/>
      <c r="H116" s="77">
        <v>146314014</v>
      </c>
      <c r="I116" s="78">
        <f t="shared" si="2"/>
        <v>146314014</v>
      </c>
      <c r="J116" s="76"/>
      <c r="K116" s="77">
        <v>84079869.7</v>
      </c>
      <c r="L116" s="78">
        <f t="shared" si="3"/>
        <v>84079869.7</v>
      </c>
    </row>
    <row r="117" spans="1:12" ht="12.75">
      <c r="A117" s="196" t="s">
        <v>231</v>
      </c>
      <c r="B117" s="197"/>
      <c r="C117" s="197"/>
      <c r="D117" s="197"/>
      <c r="E117" s="198"/>
      <c r="F117" s="15">
        <v>109</v>
      </c>
      <c r="G117" s="76"/>
      <c r="H117" s="77"/>
      <c r="I117" s="78">
        <f t="shared" si="2"/>
        <v>0</v>
      </c>
      <c r="J117" s="76"/>
      <c r="K117" s="77"/>
      <c r="L117" s="78">
        <f t="shared" si="3"/>
        <v>0</v>
      </c>
    </row>
    <row r="118" spans="1:12" ht="12.75">
      <c r="A118" s="196" t="s">
        <v>232</v>
      </c>
      <c r="B118" s="197"/>
      <c r="C118" s="197"/>
      <c r="D118" s="197"/>
      <c r="E118" s="198"/>
      <c r="F118" s="15">
        <v>110</v>
      </c>
      <c r="G118" s="76">
        <v>144963</v>
      </c>
      <c r="H118" s="77">
        <v>14747612</v>
      </c>
      <c r="I118" s="78">
        <f t="shared" si="2"/>
        <v>14892575</v>
      </c>
      <c r="J118" s="76">
        <v>100067.15</v>
      </c>
      <c r="K118" s="77">
        <v>4320193.91</v>
      </c>
      <c r="L118" s="78">
        <f t="shared" si="3"/>
        <v>4420261.0600000005</v>
      </c>
    </row>
    <row r="119" spans="1:12" ht="12.75">
      <c r="A119" s="199" t="s">
        <v>189</v>
      </c>
      <c r="B119" s="200"/>
      <c r="C119" s="200"/>
      <c r="D119" s="197"/>
      <c r="E119" s="198"/>
      <c r="F119" s="15">
        <v>111</v>
      </c>
      <c r="G119" s="79">
        <f>SUM(G120:G123)</f>
        <v>45013731</v>
      </c>
      <c r="H119" s="81">
        <f>SUM(H120:H123)</f>
        <v>258456232</v>
      </c>
      <c r="I119" s="78">
        <f t="shared" si="2"/>
        <v>303469963</v>
      </c>
      <c r="J119" s="79">
        <f>SUM(J120:J123)</f>
        <v>33390207.520000003</v>
      </c>
      <c r="K119" s="81">
        <f>SUM(K120:K123)</f>
        <v>305054134.24000007</v>
      </c>
      <c r="L119" s="78">
        <f t="shared" si="3"/>
        <v>338444341.76000005</v>
      </c>
    </row>
    <row r="120" spans="1:12" ht="12.75">
      <c r="A120" s="196" t="s">
        <v>233</v>
      </c>
      <c r="B120" s="197"/>
      <c r="C120" s="197"/>
      <c r="D120" s="197"/>
      <c r="E120" s="198"/>
      <c r="F120" s="15">
        <v>112</v>
      </c>
      <c r="G120" s="76">
        <v>974033</v>
      </c>
      <c r="H120" s="77">
        <v>109025151</v>
      </c>
      <c r="I120" s="78">
        <f t="shared" si="2"/>
        <v>109999184</v>
      </c>
      <c r="J120" s="76">
        <v>2025458.5299999998</v>
      </c>
      <c r="K120" s="77">
        <v>110716980.25000003</v>
      </c>
      <c r="L120" s="78">
        <f t="shared" si="3"/>
        <v>112742438.78000003</v>
      </c>
    </row>
    <row r="121" spans="1:12" ht="12.75">
      <c r="A121" s="196" t="s">
        <v>234</v>
      </c>
      <c r="B121" s="197"/>
      <c r="C121" s="197"/>
      <c r="D121" s="197"/>
      <c r="E121" s="198"/>
      <c r="F121" s="15">
        <v>113</v>
      </c>
      <c r="G121" s="76">
        <v>1665</v>
      </c>
      <c r="H121" s="77">
        <v>38334150</v>
      </c>
      <c r="I121" s="78">
        <f t="shared" si="2"/>
        <v>38335815</v>
      </c>
      <c r="J121" s="76">
        <v>1693.02</v>
      </c>
      <c r="K121" s="77">
        <v>67958282.99000002</v>
      </c>
      <c r="L121" s="78">
        <f t="shared" si="3"/>
        <v>67959976.01000002</v>
      </c>
    </row>
    <row r="122" spans="1:12" ht="12.75">
      <c r="A122" s="196" t="s">
        <v>235</v>
      </c>
      <c r="B122" s="197"/>
      <c r="C122" s="197"/>
      <c r="D122" s="197"/>
      <c r="E122" s="198"/>
      <c r="F122" s="15">
        <v>114</v>
      </c>
      <c r="G122" s="76"/>
      <c r="H122" s="77"/>
      <c r="I122" s="78">
        <f t="shared" si="2"/>
        <v>0</v>
      </c>
      <c r="J122" s="76"/>
      <c r="K122" s="77"/>
      <c r="L122" s="78">
        <f t="shared" si="3"/>
        <v>0</v>
      </c>
    </row>
    <row r="123" spans="1:12" ht="12.75">
      <c r="A123" s="196" t="s">
        <v>236</v>
      </c>
      <c r="B123" s="197"/>
      <c r="C123" s="197"/>
      <c r="D123" s="197"/>
      <c r="E123" s="198"/>
      <c r="F123" s="15">
        <v>115</v>
      </c>
      <c r="G123" s="76">
        <v>44038033</v>
      </c>
      <c r="H123" s="77">
        <v>111096931</v>
      </c>
      <c r="I123" s="78">
        <f t="shared" si="2"/>
        <v>155134964</v>
      </c>
      <c r="J123" s="76">
        <v>31363055.970000003</v>
      </c>
      <c r="K123" s="77">
        <v>126378871</v>
      </c>
      <c r="L123" s="78">
        <f t="shared" si="3"/>
        <v>157741926.97</v>
      </c>
    </row>
    <row r="124" spans="1:12" ht="26.25" customHeight="1">
      <c r="A124" s="199" t="s">
        <v>190</v>
      </c>
      <c r="B124" s="200"/>
      <c r="C124" s="200"/>
      <c r="D124" s="197"/>
      <c r="E124" s="198"/>
      <c r="F124" s="15">
        <v>116</v>
      </c>
      <c r="G124" s="79">
        <f>SUM(G125:G126)</f>
        <v>42132517</v>
      </c>
      <c r="H124" s="81">
        <f>SUM(H125:H126)</f>
        <v>20599823</v>
      </c>
      <c r="I124" s="78">
        <f t="shared" si="2"/>
        <v>62732340</v>
      </c>
      <c r="J124" s="79">
        <f>SUM(J125:J126)</f>
        <v>178416.98</v>
      </c>
      <c r="K124" s="81">
        <f>SUM(K125:K126)</f>
        <v>41377850</v>
      </c>
      <c r="L124" s="78">
        <f t="shared" si="3"/>
        <v>41556266.98</v>
      </c>
    </row>
    <row r="125" spans="1:12" ht="12.75">
      <c r="A125" s="196" t="s">
        <v>237</v>
      </c>
      <c r="B125" s="197"/>
      <c r="C125" s="197"/>
      <c r="D125" s="197"/>
      <c r="E125" s="198"/>
      <c r="F125" s="15">
        <v>117</v>
      </c>
      <c r="G125" s="76"/>
      <c r="H125" s="77"/>
      <c r="I125" s="78">
        <f t="shared" si="2"/>
        <v>0</v>
      </c>
      <c r="J125" s="76"/>
      <c r="K125" s="77"/>
      <c r="L125" s="78">
        <f t="shared" si="3"/>
        <v>0</v>
      </c>
    </row>
    <row r="126" spans="1:12" ht="12.75">
      <c r="A126" s="196" t="s">
        <v>238</v>
      </c>
      <c r="B126" s="197"/>
      <c r="C126" s="197"/>
      <c r="D126" s="197"/>
      <c r="E126" s="198"/>
      <c r="F126" s="15">
        <v>118</v>
      </c>
      <c r="G126" s="76">
        <v>42132517</v>
      </c>
      <c r="H126" s="77">
        <v>20599823</v>
      </c>
      <c r="I126" s="78">
        <f t="shared" si="2"/>
        <v>62732340</v>
      </c>
      <c r="J126" s="76">
        <v>178416.98</v>
      </c>
      <c r="K126" s="77">
        <v>41377850</v>
      </c>
      <c r="L126" s="78">
        <f t="shared" si="3"/>
        <v>41556266.98</v>
      </c>
    </row>
    <row r="127" spans="1:12" ht="12.75">
      <c r="A127" s="199" t="s">
        <v>191</v>
      </c>
      <c r="B127" s="200"/>
      <c r="C127" s="200"/>
      <c r="D127" s="197"/>
      <c r="E127" s="198"/>
      <c r="F127" s="15">
        <v>119</v>
      </c>
      <c r="G127" s="79">
        <f>G79+G99+G100+G107+G108+G111+G114+G115+G119+G124</f>
        <v>2187678244</v>
      </c>
      <c r="H127" s="81">
        <f>H79+H99+H100+H107+H108+H111+H114+H115+H119+H124</f>
        <v>6816397094</v>
      </c>
      <c r="I127" s="78">
        <f t="shared" si="2"/>
        <v>9004075338</v>
      </c>
      <c r="J127" s="79">
        <f>J79+J99+J100+J107+J108+J111+J114+J115+J119+J124</f>
        <v>2168267651.51</v>
      </c>
      <c r="K127" s="81">
        <f>K79+K99+K100+K107+K108+K111+K114+K115+K119+K124</f>
        <v>6883843173.94</v>
      </c>
      <c r="L127" s="78">
        <f t="shared" si="3"/>
        <v>9052110825.45</v>
      </c>
    </row>
    <row r="128" spans="1:12" ht="12.75">
      <c r="A128" s="201" t="s">
        <v>34</v>
      </c>
      <c r="B128" s="202"/>
      <c r="C128" s="202"/>
      <c r="D128" s="203"/>
      <c r="E128" s="217"/>
      <c r="F128" s="17">
        <v>120</v>
      </c>
      <c r="G128" s="83"/>
      <c r="H128" s="84">
        <v>704570820</v>
      </c>
      <c r="I128" s="85">
        <f t="shared" si="2"/>
        <v>704570820</v>
      </c>
      <c r="J128" s="83"/>
      <c r="K128" s="84">
        <v>734133072</v>
      </c>
      <c r="L128" s="85">
        <f t="shared" si="3"/>
        <v>734133072</v>
      </c>
    </row>
    <row r="129" spans="1:12" ht="12.75">
      <c r="A129" s="208" t="s">
        <v>56</v>
      </c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  <c r="L129" s="210"/>
    </row>
    <row r="130" spans="1:12" ht="12.75">
      <c r="A130" s="184" t="s">
        <v>57</v>
      </c>
      <c r="B130" s="186"/>
      <c r="C130" s="186"/>
      <c r="D130" s="186"/>
      <c r="E130" s="186"/>
      <c r="F130" s="14">
        <v>121</v>
      </c>
      <c r="G130" s="12">
        <f>SUM(G131:G132)</f>
        <v>151304488</v>
      </c>
      <c r="H130" s="13">
        <f>SUM(H131:H132)</f>
        <v>1852588457</v>
      </c>
      <c r="I130" s="9">
        <f>G130+H130</f>
        <v>2003892945</v>
      </c>
      <c r="J130" s="12">
        <f>SUM(J131:J132)</f>
        <v>128979459.52000001</v>
      </c>
      <c r="K130" s="13">
        <f>SUM(K131:K132)</f>
        <v>1905520167.3799999</v>
      </c>
      <c r="L130" s="9">
        <f>J130+K130</f>
        <v>2034499626.8999999</v>
      </c>
    </row>
    <row r="131" spans="1:12" ht="12.75">
      <c r="A131" s="211" t="s">
        <v>100</v>
      </c>
      <c r="B131" s="212"/>
      <c r="C131" s="212"/>
      <c r="D131" s="212"/>
      <c r="E131" s="213"/>
      <c r="F131" s="15">
        <v>122</v>
      </c>
      <c r="G131" s="7">
        <f>G79</f>
        <v>141697572</v>
      </c>
      <c r="H131" s="7">
        <f>H79</f>
        <v>1793597369</v>
      </c>
      <c r="I131" s="10">
        <f>G131+H131</f>
        <v>1935294941</v>
      </c>
      <c r="J131" s="7">
        <f>J79</f>
        <v>121188228.52000001</v>
      </c>
      <c r="K131" s="7">
        <f>K79</f>
        <v>1837865704.32</v>
      </c>
      <c r="L131" s="10">
        <f>J131+K131</f>
        <v>1959053932.84</v>
      </c>
    </row>
    <row r="132" spans="1:12" ht="12.75">
      <c r="A132" s="214" t="s">
        <v>101</v>
      </c>
      <c r="B132" s="215"/>
      <c r="C132" s="215"/>
      <c r="D132" s="215"/>
      <c r="E132" s="216"/>
      <c r="F132" s="16">
        <v>123</v>
      </c>
      <c r="G132" s="8">
        <f>G99</f>
        <v>9606916</v>
      </c>
      <c r="H132" s="8">
        <f>H99</f>
        <v>58991088</v>
      </c>
      <c r="I132" s="11">
        <f>G132+H132</f>
        <v>68598004</v>
      </c>
      <c r="J132" s="8">
        <f>J99</f>
        <v>7791231</v>
      </c>
      <c r="K132" s="8">
        <f>K99</f>
        <v>67654463.06</v>
      </c>
      <c r="L132" s="11">
        <f>J132+K132</f>
        <v>75445694.06</v>
      </c>
    </row>
    <row r="133" spans="1:12" ht="12.75">
      <c r="A133" s="34" t="s">
        <v>102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10:12" ht="12.75">
      <c r="J135" s="71"/>
      <c r="K135" s="71"/>
      <c r="L135" s="71"/>
    </row>
    <row r="136" spans="7:12" ht="12.75">
      <c r="G136" s="72"/>
      <c r="H136" s="72"/>
      <c r="I136" s="72"/>
      <c r="J136" s="72"/>
      <c r="K136" s="72"/>
      <c r="L136" s="72"/>
    </row>
  </sheetData>
  <sheetProtection/>
  <mergeCells count="135">
    <mergeCell ref="A121:E121"/>
    <mergeCell ref="A122:E122"/>
    <mergeCell ref="A123:E123"/>
    <mergeCell ref="A124:E124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9:E119"/>
    <mergeCell ref="A120:E120"/>
    <mergeCell ref="A113:E113"/>
    <mergeCell ref="A114:E114"/>
    <mergeCell ref="A115:E115"/>
    <mergeCell ref="A116:E116"/>
    <mergeCell ref="A117:E117"/>
    <mergeCell ref="A118:E118"/>
    <mergeCell ref="A105:E105"/>
    <mergeCell ref="A106:E106"/>
    <mergeCell ref="A107:E107"/>
    <mergeCell ref="A108:E108"/>
    <mergeCell ref="A109:E109"/>
    <mergeCell ref="A110:E110"/>
    <mergeCell ref="A95:E95"/>
    <mergeCell ref="A96:E96"/>
    <mergeCell ref="A97:E97"/>
    <mergeCell ref="A98:E98"/>
    <mergeCell ref="A111:E111"/>
    <mergeCell ref="A112:E112"/>
    <mergeCell ref="A101:E101"/>
    <mergeCell ref="A102:E102"/>
    <mergeCell ref="A103:E103"/>
    <mergeCell ref="A104:E104"/>
    <mergeCell ref="A85:E85"/>
    <mergeCell ref="A86:E86"/>
    <mergeCell ref="A99:E99"/>
    <mergeCell ref="A100:E100"/>
    <mergeCell ref="A89:E89"/>
    <mergeCell ref="A90:E90"/>
    <mergeCell ref="A91:E91"/>
    <mergeCell ref="A92:E92"/>
    <mergeCell ref="A93:E93"/>
    <mergeCell ref="A94:E94"/>
    <mergeCell ref="A87:E87"/>
    <mergeCell ref="A88:E88"/>
    <mergeCell ref="A77:E77"/>
    <mergeCell ref="A78:L78"/>
    <mergeCell ref="A79:E79"/>
    <mergeCell ref="A80:E80"/>
    <mergeCell ref="A81:E81"/>
    <mergeCell ref="A82:E82"/>
    <mergeCell ref="A83:E83"/>
    <mergeCell ref="A84:E84"/>
    <mergeCell ref="A69:E69"/>
    <mergeCell ref="A70:E70"/>
    <mergeCell ref="A71:E71"/>
    <mergeCell ref="A72:E72"/>
    <mergeCell ref="A73:E73"/>
    <mergeCell ref="A74:E74"/>
    <mergeCell ref="A59:E59"/>
    <mergeCell ref="A60:E60"/>
    <mergeCell ref="A61:E61"/>
    <mergeCell ref="A62:E62"/>
    <mergeCell ref="A75:E75"/>
    <mergeCell ref="A76:E76"/>
    <mergeCell ref="A65:E65"/>
    <mergeCell ref="A66:E66"/>
    <mergeCell ref="A67:E67"/>
    <mergeCell ref="A68:E68"/>
    <mergeCell ref="A49:E49"/>
    <mergeCell ref="A50:E50"/>
    <mergeCell ref="A63:E63"/>
    <mergeCell ref="A64:E64"/>
    <mergeCell ref="A53:E53"/>
    <mergeCell ref="A54:E54"/>
    <mergeCell ref="A55:E55"/>
    <mergeCell ref="A56:E56"/>
    <mergeCell ref="A57:E57"/>
    <mergeCell ref="A58:E58"/>
    <mergeCell ref="A51:E51"/>
    <mergeCell ref="A52:E52"/>
    <mergeCell ref="A41:E41"/>
    <mergeCell ref="A42:E42"/>
    <mergeCell ref="A43:E43"/>
    <mergeCell ref="A44:E44"/>
    <mergeCell ref="A45:E45"/>
    <mergeCell ref="A46:E46"/>
    <mergeCell ref="A47:E47"/>
    <mergeCell ref="A48:E48"/>
    <mergeCell ref="A40:E40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22:E22"/>
    <mergeCell ref="A23:E23"/>
    <mergeCell ref="A24:E24"/>
    <mergeCell ref="A25:E25"/>
    <mergeCell ref="A26:E26"/>
    <mergeCell ref="A39:E39"/>
    <mergeCell ref="A38:E38"/>
    <mergeCell ref="A13:E13"/>
    <mergeCell ref="A14:E14"/>
    <mergeCell ref="A15:E15"/>
    <mergeCell ref="A27:E27"/>
    <mergeCell ref="A28:E28"/>
    <mergeCell ref="A17:E17"/>
    <mergeCell ref="A18:E18"/>
    <mergeCell ref="A19:E19"/>
    <mergeCell ref="A20:E20"/>
    <mergeCell ref="A21:E21"/>
    <mergeCell ref="A7:L7"/>
    <mergeCell ref="A8:E8"/>
    <mergeCell ref="A4:E5"/>
    <mergeCell ref="F4:F5"/>
    <mergeCell ref="G4:I4"/>
    <mergeCell ref="A16:E16"/>
    <mergeCell ref="A9:E9"/>
    <mergeCell ref="A10:E10"/>
    <mergeCell ref="A11:E11"/>
    <mergeCell ref="A12:E12"/>
    <mergeCell ref="A1:K1"/>
    <mergeCell ref="A2:K2"/>
    <mergeCell ref="J4:L4"/>
    <mergeCell ref="A6:E6"/>
    <mergeCell ref="K3:L3"/>
    <mergeCell ref="F3:G3"/>
  </mergeCell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I8 I79:I80 I130:I132" formula="1"/>
    <ignoredError sqref="I9:I39 I40:I42 I45:I69 I81:I95 I108 I109:I128 I72 I101:I105 I96:I100 I76" formula="1" formulaRange="1"/>
    <ignoredError sqref="I43:I44 I70:I71 I106:I107 I73:I75 G96:H96 J96:K100 I77 G99:H100 G97 G98" formulaRange="1"/>
    <ignoredError sqref="J131:J132 K131:K132 G131:H131 G132:H1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E1">
      <selection activeCell="J97" sqref="J97:K98"/>
    </sheetView>
  </sheetViews>
  <sheetFormatPr defaultColWidth="9.140625" defaultRowHeight="12.75"/>
  <cols>
    <col min="9" max="9" width="10.140625" style="0" customWidth="1"/>
    <col min="12" max="12" width="10.00390625" style="0" customWidth="1"/>
  </cols>
  <sheetData>
    <row r="1" spans="1:12" ht="15.75">
      <c r="A1" s="218" t="s">
        <v>209</v>
      </c>
      <c r="B1" s="219"/>
      <c r="C1" s="219"/>
      <c r="D1" s="219"/>
      <c r="E1" s="219"/>
      <c r="F1" s="219"/>
      <c r="G1" s="219"/>
      <c r="H1" s="220"/>
      <c r="I1" s="220"/>
      <c r="J1" s="221"/>
      <c r="K1" s="35"/>
      <c r="L1" s="36"/>
    </row>
    <row r="2" spans="1:12" ht="12.75">
      <c r="A2" s="172" t="s">
        <v>412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12.75">
      <c r="A3" s="37"/>
      <c r="B3" s="38"/>
      <c r="C3" s="38"/>
      <c r="D3" s="67"/>
      <c r="E3" s="67"/>
      <c r="F3" s="67"/>
      <c r="G3" s="67"/>
      <c r="H3" s="67"/>
      <c r="I3" s="18"/>
      <c r="J3" s="18"/>
      <c r="K3" s="222" t="s">
        <v>60</v>
      </c>
      <c r="L3" s="222"/>
    </row>
    <row r="4" spans="1:12" ht="12.75" customHeight="1">
      <c r="A4" s="188" t="s">
        <v>1</v>
      </c>
      <c r="B4" s="189"/>
      <c r="C4" s="189"/>
      <c r="D4" s="189"/>
      <c r="E4" s="190"/>
      <c r="F4" s="194" t="s">
        <v>228</v>
      </c>
      <c r="G4" s="174" t="s">
        <v>260</v>
      </c>
      <c r="H4" s="175"/>
      <c r="I4" s="176"/>
      <c r="J4" s="174" t="s">
        <v>261</v>
      </c>
      <c r="K4" s="175"/>
      <c r="L4" s="176"/>
    </row>
    <row r="5" spans="1:12" ht="13.5" thickBot="1">
      <c r="A5" s="191"/>
      <c r="B5" s="192"/>
      <c r="C5" s="192"/>
      <c r="D5" s="192"/>
      <c r="E5" s="193"/>
      <c r="F5" s="195"/>
      <c r="G5" s="27" t="s">
        <v>368</v>
      </c>
      <c r="H5" s="28" t="s">
        <v>369</v>
      </c>
      <c r="I5" s="29" t="s">
        <v>370</v>
      </c>
      <c r="J5" s="27" t="s">
        <v>368</v>
      </c>
      <c r="K5" s="28" t="s">
        <v>369</v>
      </c>
      <c r="L5" s="29" t="s">
        <v>370</v>
      </c>
    </row>
    <row r="6" spans="1:12" ht="12.75">
      <c r="A6" s="177">
        <v>1</v>
      </c>
      <c r="B6" s="178"/>
      <c r="C6" s="178"/>
      <c r="D6" s="178"/>
      <c r="E6" s="179"/>
      <c r="F6" s="30">
        <v>2</v>
      </c>
      <c r="G6" s="31">
        <v>3</v>
      </c>
      <c r="H6" s="32">
        <v>4</v>
      </c>
      <c r="I6" s="33" t="s">
        <v>58</v>
      </c>
      <c r="J6" s="31">
        <v>6</v>
      </c>
      <c r="K6" s="32">
        <v>7</v>
      </c>
      <c r="L6" s="33" t="s">
        <v>59</v>
      </c>
    </row>
    <row r="7" spans="1:12" ht="12.75">
      <c r="A7" s="226" t="s">
        <v>103</v>
      </c>
      <c r="B7" s="227"/>
      <c r="C7" s="227"/>
      <c r="D7" s="227"/>
      <c r="E7" s="228"/>
      <c r="F7" s="14">
        <v>124</v>
      </c>
      <c r="G7" s="73">
        <f>SUM(G8:G15)</f>
        <v>385810559</v>
      </c>
      <c r="H7" s="74">
        <f>SUM(H8:H15)</f>
        <v>2580804201</v>
      </c>
      <c r="I7" s="75">
        <f>G7+H7</f>
        <v>2966614760</v>
      </c>
      <c r="J7" s="73">
        <f>SUM(J8:J15)</f>
        <v>387557064.46999997</v>
      </c>
      <c r="K7" s="74">
        <f>SUM(K8:K15)</f>
        <v>2454094270.4999995</v>
      </c>
      <c r="L7" s="75">
        <f>J7+K7</f>
        <v>2841651334.9699993</v>
      </c>
    </row>
    <row r="8" spans="1:12" ht="12.75">
      <c r="A8" s="223" t="s">
        <v>201</v>
      </c>
      <c r="B8" s="224"/>
      <c r="C8" s="224"/>
      <c r="D8" s="224"/>
      <c r="E8" s="225"/>
      <c r="F8" s="15">
        <v>125</v>
      </c>
      <c r="G8" s="76">
        <v>385704710</v>
      </c>
      <c r="H8" s="77">
        <v>2911414493</v>
      </c>
      <c r="I8" s="78">
        <f aca="true" t="shared" si="0" ref="I8:I71">G8+H8</f>
        <v>3297119203</v>
      </c>
      <c r="J8" s="76">
        <v>387803437.63</v>
      </c>
      <c r="K8" s="77">
        <v>2851750030.22</v>
      </c>
      <c r="L8" s="78">
        <f aca="true" t="shared" si="1" ref="L8:L71">J8+K8</f>
        <v>3239553467.85</v>
      </c>
    </row>
    <row r="9" spans="1:12" ht="12.75">
      <c r="A9" s="223" t="s">
        <v>202</v>
      </c>
      <c r="B9" s="224"/>
      <c r="C9" s="224"/>
      <c r="D9" s="224"/>
      <c r="E9" s="225"/>
      <c r="F9" s="15">
        <v>126</v>
      </c>
      <c r="G9" s="76"/>
      <c r="H9" s="77">
        <v>556583</v>
      </c>
      <c r="I9" s="78">
        <f t="shared" si="0"/>
        <v>556583</v>
      </c>
      <c r="J9" s="76"/>
      <c r="K9" s="77">
        <v>1024374.4699999997</v>
      </c>
      <c r="L9" s="78">
        <f t="shared" si="1"/>
        <v>1024374.4699999997</v>
      </c>
    </row>
    <row r="10" spans="1:12" ht="25.5" customHeight="1">
      <c r="A10" s="223" t="s">
        <v>203</v>
      </c>
      <c r="B10" s="224"/>
      <c r="C10" s="224"/>
      <c r="D10" s="224"/>
      <c r="E10" s="225"/>
      <c r="F10" s="15">
        <v>127</v>
      </c>
      <c r="G10" s="76"/>
      <c r="H10" s="77">
        <v>-52405459</v>
      </c>
      <c r="I10" s="78">
        <f t="shared" si="0"/>
        <v>-52405459</v>
      </c>
      <c r="J10" s="76"/>
      <c r="K10" s="77">
        <v>-69013258.69000001</v>
      </c>
      <c r="L10" s="78">
        <f t="shared" si="1"/>
        <v>-69013258.69000001</v>
      </c>
    </row>
    <row r="11" spans="1:12" ht="12.75">
      <c r="A11" s="223" t="s">
        <v>204</v>
      </c>
      <c r="B11" s="224"/>
      <c r="C11" s="224"/>
      <c r="D11" s="224"/>
      <c r="E11" s="225"/>
      <c r="F11" s="15">
        <v>128</v>
      </c>
      <c r="G11" s="76">
        <v>-6859</v>
      </c>
      <c r="H11" s="77">
        <v>-352894530</v>
      </c>
      <c r="I11" s="78">
        <f t="shared" si="0"/>
        <v>-352901389</v>
      </c>
      <c r="J11" s="76">
        <v>-319730.55</v>
      </c>
      <c r="K11" s="77">
        <v>-328188740.8800001</v>
      </c>
      <c r="L11" s="78">
        <f t="shared" si="1"/>
        <v>-328508471.4300001</v>
      </c>
    </row>
    <row r="12" spans="1:12" ht="12.75">
      <c r="A12" s="223" t="s">
        <v>205</v>
      </c>
      <c r="B12" s="224"/>
      <c r="C12" s="224"/>
      <c r="D12" s="224"/>
      <c r="E12" s="225"/>
      <c r="F12" s="15">
        <v>129</v>
      </c>
      <c r="G12" s="76"/>
      <c r="H12" s="77">
        <v>-5383364</v>
      </c>
      <c r="I12" s="78">
        <f t="shared" si="0"/>
        <v>-5383364</v>
      </c>
      <c r="J12" s="76">
        <v>0</v>
      </c>
      <c r="K12" s="77">
        <v>-3744945.86</v>
      </c>
      <c r="L12" s="78">
        <f t="shared" si="1"/>
        <v>-3744945.86</v>
      </c>
    </row>
    <row r="13" spans="1:12" ht="12.75">
      <c r="A13" s="223" t="s">
        <v>206</v>
      </c>
      <c r="B13" s="224"/>
      <c r="C13" s="224"/>
      <c r="D13" s="224"/>
      <c r="E13" s="225"/>
      <c r="F13" s="15">
        <v>130</v>
      </c>
      <c r="G13" s="76">
        <v>112708</v>
      </c>
      <c r="H13" s="77">
        <v>74099692</v>
      </c>
      <c r="I13" s="78">
        <f t="shared" si="0"/>
        <v>74212400</v>
      </c>
      <c r="J13" s="76">
        <v>73219.35999999999</v>
      </c>
      <c r="K13" s="77">
        <v>6876011.190000001</v>
      </c>
      <c r="L13" s="78">
        <f t="shared" si="1"/>
        <v>6949230.550000002</v>
      </c>
    </row>
    <row r="14" spans="1:12" ht="12.75">
      <c r="A14" s="223" t="s">
        <v>207</v>
      </c>
      <c r="B14" s="224"/>
      <c r="C14" s="224"/>
      <c r="D14" s="224"/>
      <c r="E14" s="225"/>
      <c r="F14" s="15">
        <v>131</v>
      </c>
      <c r="G14" s="76"/>
      <c r="H14" s="77">
        <v>4342854</v>
      </c>
      <c r="I14" s="78">
        <f t="shared" si="0"/>
        <v>4342854</v>
      </c>
      <c r="J14" s="76">
        <v>138.03</v>
      </c>
      <c r="K14" s="77">
        <v>-4609199.950000001</v>
      </c>
      <c r="L14" s="78">
        <f t="shared" si="1"/>
        <v>-4609061.920000001</v>
      </c>
    </row>
    <row r="15" spans="1:12" ht="12.75">
      <c r="A15" s="223" t="s">
        <v>249</v>
      </c>
      <c r="B15" s="224"/>
      <c r="C15" s="224"/>
      <c r="D15" s="224"/>
      <c r="E15" s="225"/>
      <c r="F15" s="15">
        <v>132</v>
      </c>
      <c r="G15" s="76"/>
      <c r="H15" s="77">
        <v>1073932</v>
      </c>
      <c r="I15" s="78">
        <f t="shared" si="0"/>
        <v>1073932</v>
      </c>
      <c r="J15" s="76"/>
      <c r="K15" s="77"/>
      <c r="L15" s="78">
        <f t="shared" si="1"/>
        <v>0</v>
      </c>
    </row>
    <row r="16" spans="1:12" ht="24.75" customHeight="1">
      <c r="A16" s="211" t="s">
        <v>104</v>
      </c>
      <c r="B16" s="224"/>
      <c r="C16" s="224"/>
      <c r="D16" s="224"/>
      <c r="E16" s="225"/>
      <c r="F16" s="15">
        <v>133</v>
      </c>
      <c r="G16" s="79">
        <f>G17+G18+G22+G23+G24+G28+G29</f>
        <v>132402422</v>
      </c>
      <c r="H16" s="81">
        <f>H17+H18+H22+H23+H24+H28+H29</f>
        <v>216589009</v>
      </c>
      <c r="I16" s="78">
        <f t="shared" si="0"/>
        <v>348991431</v>
      </c>
      <c r="J16" s="79">
        <f>J17+J18+J22+J23+J24+J28+J29</f>
        <v>135096117.76999998</v>
      </c>
      <c r="K16" s="81">
        <f>K17+K18+K22+K23+K24+K28+K29</f>
        <v>308812390.75</v>
      </c>
      <c r="L16" s="78">
        <f t="shared" si="1"/>
        <v>443908508.52</v>
      </c>
    </row>
    <row r="17" spans="1:12" ht="19.5" customHeight="1">
      <c r="A17" s="223" t="s">
        <v>226</v>
      </c>
      <c r="B17" s="224"/>
      <c r="C17" s="224"/>
      <c r="D17" s="224"/>
      <c r="E17" s="225"/>
      <c r="F17" s="15">
        <v>134</v>
      </c>
      <c r="G17" s="76"/>
      <c r="H17" s="77"/>
      <c r="I17" s="78">
        <f t="shared" si="0"/>
        <v>0</v>
      </c>
      <c r="J17" s="76"/>
      <c r="K17" s="77"/>
      <c r="L17" s="78">
        <f t="shared" si="1"/>
        <v>0</v>
      </c>
    </row>
    <row r="18" spans="1:12" ht="26.25" customHeight="1">
      <c r="A18" s="223" t="s">
        <v>210</v>
      </c>
      <c r="B18" s="224"/>
      <c r="C18" s="224"/>
      <c r="D18" s="224"/>
      <c r="E18" s="225"/>
      <c r="F18" s="15">
        <v>135</v>
      </c>
      <c r="G18" s="79">
        <f>SUM(G19:G21)</f>
        <v>4474</v>
      </c>
      <c r="H18" s="81">
        <f>SUM(H19:H21)</f>
        <v>12240130</v>
      </c>
      <c r="I18" s="78">
        <f t="shared" si="0"/>
        <v>12244604</v>
      </c>
      <c r="J18" s="79">
        <f>SUM(J19:J21)</f>
        <v>4565.62</v>
      </c>
      <c r="K18" s="81">
        <f>SUM(K19:K21)</f>
        <v>62867176.18</v>
      </c>
      <c r="L18" s="78">
        <f t="shared" si="1"/>
        <v>62871741.8</v>
      </c>
    </row>
    <row r="19" spans="1:12" ht="12.75">
      <c r="A19" s="223" t="s">
        <v>250</v>
      </c>
      <c r="B19" s="224"/>
      <c r="C19" s="224"/>
      <c r="D19" s="224"/>
      <c r="E19" s="225"/>
      <c r="F19" s="15">
        <v>136</v>
      </c>
      <c r="G19" s="76">
        <v>4474</v>
      </c>
      <c r="H19" s="77">
        <v>6669941</v>
      </c>
      <c r="I19" s="78">
        <f t="shared" si="0"/>
        <v>6674415</v>
      </c>
      <c r="J19" s="76">
        <v>4565.62</v>
      </c>
      <c r="K19" s="77">
        <v>7096001.94</v>
      </c>
      <c r="L19" s="78">
        <f t="shared" si="1"/>
        <v>7100567.5600000005</v>
      </c>
    </row>
    <row r="20" spans="1:12" ht="24" customHeight="1">
      <c r="A20" s="223" t="s">
        <v>55</v>
      </c>
      <c r="B20" s="224"/>
      <c r="C20" s="224"/>
      <c r="D20" s="224"/>
      <c r="E20" s="225"/>
      <c r="F20" s="15">
        <v>137</v>
      </c>
      <c r="G20" s="76"/>
      <c r="H20" s="77">
        <v>5137070</v>
      </c>
      <c r="I20" s="78">
        <f t="shared" si="0"/>
        <v>5137070</v>
      </c>
      <c r="J20" s="76"/>
      <c r="K20" s="77">
        <v>55751782.18</v>
      </c>
      <c r="L20" s="78">
        <f t="shared" si="1"/>
        <v>55751782.18</v>
      </c>
    </row>
    <row r="21" spans="1:12" ht="12.75">
      <c r="A21" s="223" t="s">
        <v>251</v>
      </c>
      <c r="B21" s="224"/>
      <c r="C21" s="224"/>
      <c r="D21" s="224"/>
      <c r="E21" s="225"/>
      <c r="F21" s="15">
        <v>138</v>
      </c>
      <c r="G21" s="76"/>
      <c r="H21" s="77">
        <v>433119</v>
      </c>
      <c r="I21" s="78">
        <f t="shared" si="0"/>
        <v>433119</v>
      </c>
      <c r="J21" s="76"/>
      <c r="K21" s="77">
        <v>19392.06</v>
      </c>
      <c r="L21" s="78">
        <f t="shared" si="1"/>
        <v>19392.06</v>
      </c>
    </row>
    <row r="22" spans="1:12" ht="12.75">
      <c r="A22" s="223" t="s">
        <v>252</v>
      </c>
      <c r="B22" s="224"/>
      <c r="C22" s="224"/>
      <c r="D22" s="224"/>
      <c r="E22" s="225"/>
      <c r="F22" s="15">
        <v>139</v>
      </c>
      <c r="G22" s="76">
        <v>120273024</v>
      </c>
      <c r="H22" s="77">
        <v>173695336</v>
      </c>
      <c r="I22" s="78">
        <f t="shared" si="0"/>
        <v>293968360</v>
      </c>
      <c r="J22" s="76">
        <v>108747359.52</v>
      </c>
      <c r="K22" s="77">
        <v>160646102.7</v>
      </c>
      <c r="L22" s="78">
        <f t="shared" si="1"/>
        <v>269393462.21999997</v>
      </c>
    </row>
    <row r="23" spans="1:12" ht="20.25" customHeight="1">
      <c r="A23" s="223" t="s">
        <v>282</v>
      </c>
      <c r="B23" s="224"/>
      <c r="C23" s="224"/>
      <c r="D23" s="224"/>
      <c r="E23" s="225"/>
      <c r="F23" s="15">
        <v>140</v>
      </c>
      <c r="G23" s="76">
        <v>3898786</v>
      </c>
      <c r="H23" s="77">
        <v>6693193</v>
      </c>
      <c r="I23" s="78">
        <f t="shared" si="0"/>
        <v>10591979</v>
      </c>
      <c r="J23" s="76">
        <v>2494897.33</v>
      </c>
      <c r="K23" s="77">
        <v>8892042.129999999</v>
      </c>
      <c r="L23" s="78">
        <f t="shared" si="1"/>
        <v>11386939.459999999</v>
      </c>
    </row>
    <row r="24" spans="1:12" ht="19.5" customHeight="1">
      <c r="A24" s="223" t="s">
        <v>105</v>
      </c>
      <c r="B24" s="224"/>
      <c r="C24" s="224"/>
      <c r="D24" s="224"/>
      <c r="E24" s="225"/>
      <c r="F24" s="15">
        <v>141</v>
      </c>
      <c r="G24" s="79">
        <f>SUM(G25:G27)</f>
        <v>3455091</v>
      </c>
      <c r="H24" s="81">
        <f>SUM(H25:H27)</f>
        <v>7390415</v>
      </c>
      <c r="I24" s="78">
        <f t="shared" si="0"/>
        <v>10845506</v>
      </c>
      <c r="J24" s="79">
        <f>SUM(J25:J27)</f>
        <v>3870282.95</v>
      </c>
      <c r="K24" s="81">
        <f>SUM(K25:K27)</f>
        <v>6598217.200000001</v>
      </c>
      <c r="L24" s="78">
        <f t="shared" si="1"/>
        <v>10468500.150000002</v>
      </c>
    </row>
    <row r="25" spans="1:12" ht="12.75">
      <c r="A25" s="223" t="s">
        <v>253</v>
      </c>
      <c r="B25" s="224"/>
      <c r="C25" s="224"/>
      <c r="D25" s="224"/>
      <c r="E25" s="225"/>
      <c r="F25" s="15">
        <v>142</v>
      </c>
      <c r="G25" s="76">
        <v>3190003</v>
      </c>
      <c r="H25" s="77">
        <v>5516247</v>
      </c>
      <c r="I25" s="78">
        <f t="shared" si="0"/>
        <v>8706250</v>
      </c>
      <c r="J25" s="76">
        <v>3081728.98</v>
      </c>
      <c r="K25" s="77">
        <v>4899660.840000001</v>
      </c>
      <c r="L25" s="78">
        <f t="shared" si="1"/>
        <v>7981389.82</v>
      </c>
    </row>
    <row r="26" spans="1:12" ht="12.75">
      <c r="A26" s="223" t="s">
        <v>254</v>
      </c>
      <c r="B26" s="224"/>
      <c r="C26" s="224"/>
      <c r="D26" s="224"/>
      <c r="E26" s="225"/>
      <c r="F26" s="15">
        <v>143</v>
      </c>
      <c r="G26" s="76">
        <v>83070</v>
      </c>
      <c r="H26" s="77">
        <v>1751575</v>
      </c>
      <c r="I26" s="78">
        <f t="shared" si="0"/>
        <v>1834645</v>
      </c>
      <c r="J26" s="76"/>
      <c r="K26" s="77">
        <v>1698556.36</v>
      </c>
      <c r="L26" s="78">
        <f t="shared" si="1"/>
        <v>1698556.36</v>
      </c>
    </row>
    <row r="27" spans="1:12" ht="12.75">
      <c r="A27" s="223" t="s">
        <v>8</v>
      </c>
      <c r="B27" s="224"/>
      <c r="C27" s="224"/>
      <c r="D27" s="224"/>
      <c r="E27" s="225"/>
      <c r="F27" s="15">
        <v>144</v>
      </c>
      <c r="G27" s="76">
        <v>182018</v>
      </c>
      <c r="H27" s="77">
        <v>122593</v>
      </c>
      <c r="I27" s="78">
        <f t="shared" si="0"/>
        <v>304611</v>
      </c>
      <c r="J27" s="76">
        <v>788553.97</v>
      </c>
      <c r="K27" s="77"/>
      <c r="L27" s="78">
        <f t="shared" si="1"/>
        <v>788553.97</v>
      </c>
    </row>
    <row r="28" spans="1:12" ht="12.75">
      <c r="A28" s="223" t="s">
        <v>9</v>
      </c>
      <c r="B28" s="224"/>
      <c r="C28" s="224"/>
      <c r="D28" s="224"/>
      <c r="E28" s="225"/>
      <c r="F28" s="15">
        <v>145</v>
      </c>
      <c r="G28" s="76">
        <v>11058585</v>
      </c>
      <c r="H28" s="77">
        <v>12329780</v>
      </c>
      <c r="I28" s="78">
        <f t="shared" si="0"/>
        <v>23388365</v>
      </c>
      <c r="J28" s="76">
        <v>19753249.53</v>
      </c>
      <c r="K28" s="77">
        <v>16947706.85</v>
      </c>
      <c r="L28" s="78">
        <f t="shared" si="1"/>
        <v>36700956.38</v>
      </c>
    </row>
    <row r="29" spans="1:12" ht="12.75">
      <c r="A29" s="223" t="s">
        <v>10</v>
      </c>
      <c r="B29" s="224"/>
      <c r="C29" s="224"/>
      <c r="D29" s="224"/>
      <c r="E29" s="225"/>
      <c r="F29" s="15">
        <v>146</v>
      </c>
      <c r="G29" s="76">
        <v>-6287538</v>
      </c>
      <c r="H29" s="77">
        <v>4240155</v>
      </c>
      <c r="I29" s="78">
        <f t="shared" si="0"/>
        <v>-2047383</v>
      </c>
      <c r="J29" s="76">
        <v>225762.81999999998</v>
      </c>
      <c r="K29" s="77">
        <v>52861145.69</v>
      </c>
      <c r="L29" s="78">
        <f t="shared" si="1"/>
        <v>53086908.51</v>
      </c>
    </row>
    <row r="30" spans="1:12" ht="12.75">
      <c r="A30" s="211" t="s">
        <v>11</v>
      </c>
      <c r="B30" s="224"/>
      <c r="C30" s="224"/>
      <c r="D30" s="224"/>
      <c r="E30" s="225"/>
      <c r="F30" s="15">
        <v>147</v>
      </c>
      <c r="G30" s="76">
        <v>90042</v>
      </c>
      <c r="H30" s="77">
        <v>45903228</v>
      </c>
      <c r="I30" s="78">
        <f t="shared" si="0"/>
        <v>45993270</v>
      </c>
      <c r="J30" s="76">
        <v>69101.47</v>
      </c>
      <c r="K30" s="77">
        <v>44660305.31999999</v>
      </c>
      <c r="L30" s="78">
        <f t="shared" si="1"/>
        <v>44729406.78999999</v>
      </c>
    </row>
    <row r="31" spans="1:12" ht="21.75" customHeight="1">
      <c r="A31" s="211" t="s">
        <v>12</v>
      </c>
      <c r="B31" s="224"/>
      <c r="C31" s="224"/>
      <c r="D31" s="224"/>
      <c r="E31" s="225"/>
      <c r="F31" s="15">
        <v>148</v>
      </c>
      <c r="G31" s="76">
        <v>728107</v>
      </c>
      <c r="H31" s="77">
        <v>39647332</v>
      </c>
      <c r="I31" s="78">
        <f t="shared" si="0"/>
        <v>40375439</v>
      </c>
      <c r="J31" s="76">
        <v>108336.21</v>
      </c>
      <c r="K31" s="77">
        <v>20825011.37</v>
      </c>
      <c r="L31" s="78">
        <f t="shared" si="1"/>
        <v>20933347.580000002</v>
      </c>
    </row>
    <row r="32" spans="1:12" ht="12.75">
      <c r="A32" s="211" t="s">
        <v>13</v>
      </c>
      <c r="B32" s="224"/>
      <c r="C32" s="224"/>
      <c r="D32" s="224"/>
      <c r="E32" s="225"/>
      <c r="F32" s="15">
        <v>149</v>
      </c>
      <c r="G32" s="76">
        <v>1832993</v>
      </c>
      <c r="H32" s="77">
        <v>244744866</v>
      </c>
      <c r="I32" s="78">
        <f t="shared" si="0"/>
        <v>246577859</v>
      </c>
      <c r="J32" s="76">
        <v>1361320.6900000002</v>
      </c>
      <c r="K32" s="77">
        <v>213761067.11</v>
      </c>
      <c r="L32" s="78">
        <f t="shared" si="1"/>
        <v>215122387.8</v>
      </c>
    </row>
    <row r="33" spans="1:12" ht="12.75">
      <c r="A33" s="211" t="s">
        <v>106</v>
      </c>
      <c r="B33" s="224"/>
      <c r="C33" s="224"/>
      <c r="D33" s="224"/>
      <c r="E33" s="225"/>
      <c r="F33" s="15">
        <v>150</v>
      </c>
      <c r="G33" s="79">
        <f>G34+G38</f>
        <v>-229929004</v>
      </c>
      <c r="H33" s="81">
        <f>H34+H38</f>
        <v>-1549705854</v>
      </c>
      <c r="I33" s="78">
        <f t="shared" si="0"/>
        <v>-1779634858</v>
      </c>
      <c r="J33" s="79">
        <f>J34+J38</f>
        <v>-323768560.22999996</v>
      </c>
      <c r="K33" s="81">
        <f>K34+K38</f>
        <v>-1403695468.69</v>
      </c>
      <c r="L33" s="78">
        <f t="shared" si="1"/>
        <v>-1727464028.92</v>
      </c>
    </row>
    <row r="34" spans="1:12" ht="12.75">
      <c r="A34" s="223" t="s">
        <v>107</v>
      </c>
      <c r="B34" s="224"/>
      <c r="C34" s="224"/>
      <c r="D34" s="224"/>
      <c r="E34" s="225"/>
      <c r="F34" s="15">
        <v>151</v>
      </c>
      <c r="G34" s="79">
        <f>SUM(G35:G37)</f>
        <v>-230501346</v>
      </c>
      <c r="H34" s="81">
        <f>SUM(H35:H37)</f>
        <v>-1578904031</v>
      </c>
      <c r="I34" s="78">
        <f t="shared" si="0"/>
        <v>-1809405377</v>
      </c>
      <c r="J34" s="79">
        <f>SUM(J35:J37)</f>
        <v>-329935997.96</v>
      </c>
      <c r="K34" s="81">
        <f>SUM(K35:K37)</f>
        <v>-1470065856.96</v>
      </c>
      <c r="L34" s="78">
        <f t="shared" si="1"/>
        <v>-1800001854.92</v>
      </c>
    </row>
    <row r="35" spans="1:12" ht="12.75">
      <c r="A35" s="223" t="s">
        <v>14</v>
      </c>
      <c r="B35" s="224"/>
      <c r="C35" s="224"/>
      <c r="D35" s="224"/>
      <c r="E35" s="225"/>
      <c r="F35" s="15">
        <v>152</v>
      </c>
      <c r="G35" s="76">
        <v>-230501346</v>
      </c>
      <c r="H35" s="77">
        <v>-1695479590</v>
      </c>
      <c r="I35" s="78">
        <f t="shared" si="0"/>
        <v>-1925980936</v>
      </c>
      <c r="J35" s="76">
        <v>-329935997.96</v>
      </c>
      <c r="K35" s="77">
        <v>-1614599709.43</v>
      </c>
      <c r="L35" s="78">
        <f t="shared" si="1"/>
        <v>-1944535707.39</v>
      </c>
    </row>
    <row r="36" spans="1:12" ht="12.75">
      <c r="A36" s="223" t="s">
        <v>15</v>
      </c>
      <c r="B36" s="224"/>
      <c r="C36" s="224"/>
      <c r="D36" s="224"/>
      <c r="E36" s="225"/>
      <c r="F36" s="15">
        <v>153</v>
      </c>
      <c r="G36" s="76"/>
      <c r="H36" s="77">
        <v>-491247</v>
      </c>
      <c r="I36" s="78">
        <f t="shared" si="0"/>
        <v>-491247</v>
      </c>
      <c r="J36" s="76"/>
      <c r="K36" s="77">
        <v>40488.51</v>
      </c>
      <c r="L36" s="78">
        <f t="shared" si="1"/>
        <v>40488.51</v>
      </c>
    </row>
    <row r="37" spans="1:12" ht="12.75">
      <c r="A37" s="223" t="s">
        <v>16</v>
      </c>
      <c r="B37" s="224"/>
      <c r="C37" s="224"/>
      <c r="D37" s="224"/>
      <c r="E37" s="225"/>
      <c r="F37" s="15">
        <v>154</v>
      </c>
      <c r="G37" s="76"/>
      <c r="H37" s="77">
        <v>117066806</v>
      </c>
      <c r="I37" s="78">
        <f t="shared" si="0"/>
        <v>117066806</v>
      </c>
      <c r="J37" s="76"/>
      <c r="K37" s="77">
        <v>144493363.96</v>
      </c>
      <c r="L37" s="78">
        <f t="shared" si="1"/>
        <v>144493363.96</v>
      </c>
    </row>
    <row r="38" spans="1:12" ht="12.75">
      <c r="A38" s="223" t="s">
        <v>108</v>
      </c>
      <c r="B38" s="224"/>
      <c r="C38" s="224"/>
      <c r="D38" s="224"/>
      <c r="E38" s="225"/>
      <c r="F38" s="15">
        <v>155</v>
      </c>
      <c r="G38" s="79">
        <f>SUM(G39:G41)</f>
        <v>572342</v>
      </c>
      <c r="H38" s="81">
        <f>SUM(H39:H41)</f>
        <v>29198177</v>
      </c>
      <c r="I38" s="78">
        <f t="shared" si="0"/>
        <v>29770519</v>
      </c>
      <c r="J38" s="79">
        <f>SUM(J39:J41)</f>
        <v>6167437.73</v>
      </c>
      <c r="K38" s="81">
        <f>SUM(K39:K41)</f>
        <v>66370388.269999996</v>
      </c>
      <c r="L38" s="78">
        <f t="shared" si="1"/>
        <v>72537826</v>
      </c>
    </row>
    <row r="39" spans="1:12" ht="12.75">
      <c r="A39" s="223" t="s">
        <v>17</v>
      </c>
      <c r="B39" s="224"/>
      <c r="C39" s="224"/>
      <c r="D39" s="224"/>
      <c r="E39" s="225"/>
      <c r="F39" s="15">
        <v>156</v>
      </c>
      <c r="G39" s="76">
        <v>572342</v>
      </c>
      <c r="H39" s="77">
        <v>29198177</v>
      </c>
      <c r="I39" s="78">
        <f t="shared" si="0"/>
        <v>29770519</v>
      </c>
      <c r="J39" s="76">
        <v>6163008.61</v>
      </c>
      <c r="K39" s="77">
        <v>-56641837.61</v>
      </c>
      <c r="L39" s="78">
        <f t="shared" si="1"/>
        <v>-50478829</v>
      </c>
    </row>
    <row r="40" spans="1:12" ht="12.75">
      <c r="A40" s="223" t="s">
        <v>18</v>
      </c>
      <c r="B40" s="224"/>
      <c r="C40" s="224"/>
      <c r="D40" s="224"/>
      <c r="E40" s="225"/>
      <c r="F40" s="15">
        <v>157</v>
      </c>
      <c r="G40" s="76"/>
      <c r="H40" s="77"/>
      <c r="I40" s="78">
        <f t="shared" si="0"/>
        <v>0</v>
      </c>
      <c r="J40" s="76">
        <v>4429.12</v>
      </c>
      <c r="K40" s="77"/>
      <c r="L40" s="78">
        <f t="shared" si="1"/>
        <v>4429.12</v>
      </c>
    </row>
    <row r="41" spans="1:12" ht="12.75">
      <c r="A41" s="223" t="s">
        <v>19</v>
      </c>
      <c r="B41" s="224"/>
      <c r="C41" s="224"/>
      <c r="D41" s="224"/>
      <c r="E41" s="225"/>
      <c r="F41" s="15">
        <v>158</v>
      </c>
      <c r="G41" s="76"/>
      <c r="H41" s="77"/>
      <c r="I41" s="78">
        <f t="shared" si="0"/>
        <v>0</v>
      </c>
      <c r="J41" s="76"/>
      <c r="K41" s="77">
        <v>123012225.88</v>
      </c>
      <c r="L41" s="78">
        <f t="shared" si="1"/>
        <v>123012225.88</v>
      </c>
    </row>
    <row r="42" spans="1:12" ht="22.5" customHeight="1">
      <c r="A42" s="211" t="s">
        <v>109</v>
      </c>
      <c r="B42" s="224"/>
      <c r="C42" s="224"/>
      <c r="D42" s="224"/>
      <c r="E42" s="225"/>
      <c r="F42" s="15">
        <v>159</v>
      </c>
      <c r="G42" s="79">
        <f>G43+G46</f>
        <v>-136507486</v>
      </c>
      <c r="H42" s="81">
        <f>H43+H46</f>
        <v>-13847225</v>
      </c>
      <c r="I42" s="78">
        <f t="shared" si="0"/>
        <v>-150354711</v>
      </c>
      <c r="J42" s="79">
        <f>J43+J46</f>
        <v>-64996942.71</v>
      </c>
      <c r="K42" s="81">
        <f>K43+K46</f>
        <v>-10670000</v>
      </c>
      <c r="L42" s="78">
        <f t="shared" si="1"/>
        <v>-75666942.71000001</v>
      </c>
    </row>
    <row r="43" spans="1:12" ht="21" customHeight="1">
      <c r="A43" s="223" t="s">
        <v>110</v>
      </c>
      <c r="B43" s="224"/>
      <c r="C43" s="224"/>
      <c r="D43" s="224"/>
      <c r="E43" s="225"/>
      <c r="F43" s="15">
        <v>160</v>
      </c>
      <c r="G43" s="79">
        <f>SUM(G44:G45)</f>
        <v>-136507486</v>
      </c>
      <c r="H43" s="81">
        <f>SUM(H44:H45)</f>
        <v>0</v>
      </c>
      <c r="I43" s="78">
        <f t="shared" si="0"/>
        <v>-136507486</v>
      </c>
      <c r="J43" s="79">
        <f>SUM(J44:J45)</f>
        <v>-64996942.71</v>
      </c>
      <c r="K43" s="81">
        <f>SUM(K44:K45)</f>
        <v>0</v>
      </c>
      <c r="L43" s="78">
        <f t="shared" si="1"/>
        <v>-64996942.71</v>
      </c>
    </row>
    <row r="44" spans="1:12" ht="12.75">
      <c r="A44" s="223" t="s">
        <v>20</v>
      </c>
      <c r="B44" s="224"/>
      <c r="C44" s="224"/>
      <c r="D44" s="224"/>
      <c r="E44" s="225"/>
      <c r="F44" s="15">
        <v>161</v>
      </c>
      <c r="G44" s="76">
        <v>-136505904</v>
      </c>
      <c r="H44" s="77"/>
      <c r="I44" s="78">
        <f t="shared" si="0"/>
        <v>-136505904</v>
      </c>
      <c r="J44" s="76">
        <v>-65149825.27</v>
      </c>
      <c r="K44" s="77"/>
      <c r="L44" s="78">
        <f t="shared" si="1"/>
        <v>-65149825.27</v>
      </c>
    </row>
    <row r="45" spans="1:12" ht="12.75">
      <c r="A45" s="223" t="s">
        <v>21</v>
      </c>
      <c r="B45" s="224"/>
      <c r="C45" s="224"/>
      <c r="D45" s="224"/>
      <c r="E45" s="225"/>
      <c r="F45" s="15">
        <v>162</v>
      </c>
      <c r="G45" s="76">
        <v>-1582</v>
      </c>
      <c r="H45" s="77"/>
      <c r="I45" s="78">
        <f t="shared" si="0"/>
        <v>-1582</v>
      </c>
      <c r="J45" s="76">
        <v>152882.56</v>
      </c>
      <c r="K45" s="77"/>
      <c r="L45" s="78">
        <f t="shared" si="1"/>
        <v>152882.56</v>
      </c>
    </row>
    <row r="46" spans="1:12" ht="21.75" customHeight="1">
      <c r="A46" s="223" t="s">
        <v>111</v>
      </c>
      <c r="B46" s="224"/>
      <c r="C46" s="224"/>
      <c r="D46" s="224"/>
      <c r="E46" s="225"/>
      <c r="F46" s="15">
        <v>163</v>
      </c>
      <c r="G46" s="79">
        <f>SUM(G47:G49)</f>
        <v>0</v>
      </c>
      <c r="H46" s="81">
        <f>SUM(H47:H49)</f>
        <v>-13847225</v>
      </c>
      <c r="I46" s="78">
        <f t="shared" si="0"/>
        <v>-13847225</v>
      </c>
      <c r="J46" s="79">
        <f>SUM(J47:J49)</f>
        <v>0</v>
      </c>
      <c r="K46" s="81">
        <f>SUM(K47:K49)</f>
        <v>-10670000</v>
      </c>
      <c r="L46" s="78">
        <f t="shared" si="1"/>
        <v>-10670000</v>
      </c>
    </row>
    <row r="47" spans="1:12" ht="12.75">
      <c r="A47" s="223" t="s">
        <v>22</v>
      </c>
      <c r="B47" s="224"/>
      <c r="C47" s="224"/>
      <c r="D47" s="224"/>
      <c r="E47" s="225"/>
      <c r="F47" s="15">
        <v>164</v>
      </c>
      <c r="G47" s="76"/>
      <c r="H47" s="77">
        <v>-13847225</v>
      </c>
      <c r="I47" s="78">
        <f t="shared" si="0"/>
        <v>-13847225</v>
      </c>
      <c r="J47" s="76"/>
      <c r="K47" s="77">
        <v>-10670000</v>
      </c>
      <c r="L47" s="78">
        <f t="shared" si="1"/>
        <v>-10670000</v>
      </c>
    </row>
    <row r="48" spans="1:12" ht="12.75">
      <c r="A48" s="223" t="s">
        <v>23</v>
      </c>
      <c r="B48" s="224"/>
      <c r="C48" s="224"/>
      <c r="D48" s="224"/>
      <c r="E48" s="225"/>
      <c r="F48" s="15">
        <v>165</v>
      </c>
      <c r="G48" s="76"/>
      <c r="H48" s="77"/>
      <c r="I48" s="78">
        <f t="shared" si="0"/>
        <v>0</v>
      </c>
      <c r="J48" s="76"/>
      <c r="K48" s="77"/>
      <c r="L48" s="78">
        <f t="shared" si="1"/>
        <v>0</v>
      </c>
    </row>
    <row r="49" spans="1:12" ht="12.75">
      <c r="A49" s="223" t="s">
        <v>24</v>
      </c>
      <c r="B49" s="224"/>
      <c r="C49" s="224"/>
      <c r="D49" s="224"/>
      <c r="E49" s="225"/>
      <c r="F49" s="15">
        <v>166</v>
      </c>
      <c r="G49" s="76"/>
      <c r="H49" s="77"/>
      <c r="I49" s="78">
        <f t="shared" si="0"/>
        <v>0</v>
      </c>
      <c r="J49" s="76"/>
      <c r="K49" s="77"/>
      <c r="L49" s="78">
        <f t="shared" si="1"/>
        <v>0</v>
      </c>
    </row>
    <row r="50" spans="1:12" ht="21" customHeight="1">
      <c r="A50" s="211" t="s">
        <v>216</v>
      </c>
      <c r="B50" s="224"/>
      <c r="C50" s="224"/>
      <c r="D50" s="224"/>
      <c r="E50" s="225"/>
      <c r="F50" s="15">
        <v>167</v>
      </c>
      <c r="G50" s="79">
        <f>SUM(G51:G53)</f>
        <v>1918336</v>
      </c>
      <c r="H50" s="81">
        <f>SUM(H51:H53)</f>
        <v>0</v>
      </c>
      <c r="I50" s="78">
        <f t="shared" si="0"/>
        <v>1918336</v>
      </c>
      <c r="J50" s="79">
        <f>SUM(J51:J53)</f>
        <v>4700768.05</v>
      </c>
      <c r="K50" s="81">
        <f>SUM(K51:K53)</f>
        <v>0</v>
      </c>
      <c r="L50" s="78">
        <f t="shared" si="1"/>
        <v>4700768.05</v>
      </c>
    </row>
    <row r="51" spans="1:12" ht="12.75">
      <c r="A51" s="223" t="s">
        <v>25</v>
      </c>
      <c r="B51" s="224"/>
      <c r="C51" s="224"/>
      <c r="D51" s="224"/>
      <c r="E51" s="225"/>
      <c r="F51" s="15">
        <v>168</v>
      </c>
      <c r="G51" s="76">
        <v>1918336</v>
      </c>
      <c r="H51" s="77"/>
      <c r="I51" s="78">
        <f t="shared" si="0"/>
        <v>1918336</v>
      </c>
      <c r="J51" s="76">
        <v>4700768.05</v>
      </c>
      <c r="K51" s="77"/>
      <c r="L51" s="78">
        <f t="shared" si="1"/>
        <v>4700768.05</v>
      </c>
    </row>
    <row r="52" spans="1:12" ht="12.75">
      <c r="A52" s="223" t="s">
        <v>26</v>
      </c>
      <c r="B52" s="224"/>
      <c r="C52" s="224"/>
      <c r="D52" s="224"/>
      <c r="E52" s="225"/>
      <c r="F52" s="15">
        <v>169</v>
      </c>
      <c r="G52" s="76"/>
      <c r="H52" s="77"/>
      <c r="I52" s="78">
        <f t="shared" si="0"/>
        <v>0</v>
      </c>
      <c r="J52" s="76"/>
      <c r="K52" s="77"/>
      <c r="L52" s="78">
        <f t="shared" si="1"/>
        <v>0</v>
      </c>
    </row>
    <row r="53" spans="1:12" ht="12.75">
      <c r="A53" s="223" t="s">
        <v>27</v>
      </c>
      <c r="B53" s="224"/>
      <c r="C53" s="224"/>
      <c r="D53" s="224"/>
      <c r="E53" s="225"/>
      <c r="F53" s="15">
        <v>170</v>
      </c>
      <c r="G53" s="76"/>
      <c r="H53" s="77"/>
      <c r="I53" s="78">
        <f t="shared" si="0"/>
        <v>0</v>
      </c>
      <c r="J53" s="76"/>
      <c r="K53" s="77"/>
      <c r="L53" s="78">
        <f t="shared" si="1"/>
        <v>0</v>
      </c>
    </row>
    <row r="54" spans="1:12" ht="21" customHeight="1">
      <c r="A54" s="211" t="s">
        <v>112</v>
      </c>
      <c r="B54" s="224"/>
      <c r="C54" s="224"/>
      <c r="D54" s="224"/>
      <c r="E54" s="225"/>
      <c r="F54" s="15">
        <v>171</v>
      </c>
      <c r="G54" s="79">
        <f>SUM(G55:G56)</f>
        <v>0</v>
      </c>
      <c r="H54" s="81">
        <f>SUM(H55:H56)</f>
        <v>3614102</v>
      </c>
      <c r="I54" s="78">
        <f t="shared" si="0"/>
        <v>3614102</v>
      </c>
      <c r="J54" s="79">
        <f>SUM(J55:J56)</f>
        <v>0</v>
      </c>
      <c r="K54" s="81">
        <f>SUM(K55:K56)</f>
        <v>-466212.57</v>
      </c>
      <c r="L54" s="78">
        <f t="shared" si="1"/>
        <v>-466212.57</v>
      </c>
    </row>
    <row r="55" spans="1:12" ht="12.75">
      <c r="A55" s="223" t="s">
        <v>28</v>
      </c>
      <c r="B55" s="224"/>
      <c r="C55" s="224"/>
      <c r="D55" s="224"/>
      <c r="E55" s="225"/>
      <c r="F55" s="15">
        <v>172</v>
      </c>
      <c r="G55" s="76"/>
      <c r="H55" s="77">
        <v>-390424</v>
      </c>
      <c r="I55" s="78">
        <f t="shared" si="0"/>
        <v>-390424</v>
      </c>
      <c r="J55" s="76"/>
      <c r="K55" s="77">
        <v>-104980.88</v>
      </c>
      <c r="L55" s="78">
        <f t="shared" si="1"/>
        <v>-104980.88</v>
      </c>
    </row>
    <row r="56" spans="1:12" ht="12.75">
      <c r="A56" s="223" t="s">
        <v>29</v>
      </c>
      <c r="B56" s="224"/>
      <c r="C56" s="224"/>
      <c r="D56" s="224"/>
      <c r="E56" s="225"/>
      <c r="F56" s="15">
        <v>173</v>
      </c>
      <c r="G56" s="76"/>
      <c r="H56" s="77">
        <v>4004526</v>
      </c>
      <c r="I56" s="78">
        <f t="shared" si="0"/>
        <v>4004526</v>
      </c>
      <c r="J56" s="76"/>
      <c r="K56" s="77">
        <v>-361231.69</v>
      </c>
      <c r="L56" s="78">
        <f t="shared" si="1"/>
        <v>-361231.69</v>
      </c>
    </row>
    <row r="57" spans="1:12" ht="21" customHeight="1">
      <c r="A57" s="211" t="s">
        <v>113</v>
      </c>
      <c r="B57" s="224"/>
      <c r="C57" s="224"/>
      <c r="D57" s="224"/>
      <c r="E57" s="225"/>
      <c r="F57" s="15">
        <v>174</v>
      </c>
      <c r="G57" s="79">
        <f>G58+G62</f>
        <v>-113880673</v>
      </c>
      <c r="H57" s="81">
        <f>H58+H62</f>
        <v>-1022477203</v>
      </c>
      <c r="I57" s="78">
        <f t="shared" si="0"/>
        <v>-1136357876</v>
      </c>
      <c r="J57" s="79">
        <f>J58+J62</f>
        <v>-108883777.06</v>
      </c>
      <c r="K57" s="81">
        <f>K58+K62</f>
        <v>-1040417397.1399999</v>
      </c>
      <c r="L57" s="78">
        <f t="shared" si="1"/>
        <v>-1149301174.1999998</v>
      </c>
    </row>
    <row r="58" spans="1:12" ht="12.75">
      <c r="A58" s="223" t="s">
        <v>114</v>
      </c>
      <c r="B58" s="224"/>
      <c r="C58" s="224"/>
      <c r="D58" s="224"/>
      <c r="E58" s="225"/>
      <c r="F58" s="15">
        <v>175</v>
      </c>
      <c r="G58" s="79">
        <f>SUM(G59:G61)</f>
        <v>-40406269</v>
      </c>
      <c r="H58" s="81">
        <f>SUM(H59:H61)</f>
        <v>-303952105</v>
      </c>
      <c r="I58" s="78">
        <f t="shared" si="0"/>
        <v>-344358374</v>
      </c>
      <c r="J58" s="79">
        <f>SUM(J59:J61)</f>
        <v>-35290162.93</v>
      </c>
      <c r="K58" s="81">
        <f>SUM(K59:K61)</f>
        <v>-296237384.36999995</v>
      </c>
      <c r="L58" s="78">
        <f t="shared" si="1"/>
        <v>-331527547.29999995</v>
      </c>
    </row>
    <row r="59" spans="1:12" ht="12.75">
      <c r="A59" s="223" t="s">
        <v>30</v>
      </c>
      <c r="B59" s="224"/>
      <c r="C59" s="224"/>
      <c r="D59" s="224"/>
      <c r="E59" s="225"/>
      <c r="F59" s="15">
        <v>176</v>
      </c>
      <c r="G59" s="76">
        <v>-27414311</v>
      </c>
      <c r="H59" s="77">
        <v>-152594619</v>
      </c>
      <c r="I59" s="78">
        <f t="shared" si="0"/>
        <v>-180008930</v>
      </c>
      <c r="J59" s="76">
        <v>-25822347.29</v>
      </c>
      <c r="K59" s="77">
        <v>-176517442.88</v>
      </c>
      <c r="L59" s="78">
        <f t="shared" si="1"/>
        <v>-202339790.17</v>
      </c>
    </row>
    <row r="60" spans="1:12" ht="12.75">
      <c r="A60" s="223" t="s">
        <v>31</v>
      </c>
      <c r="B60" s="224"/>
      <c r="C60" s="224"/>
      <c r="D60" s="224"/>
      <c r="E60" s="225"/>
      <c r="F60" s="15">
        <v>177</v>
      </c>
      <c r="G60" s="76">
        <v>-12991958</v>
      </c>
      <c r="H60" s="77">
        <v>-149729940</v>
      </c>
      <c r="I60" s="78">
        <f t="shared" si="0"/>
        <v>-162721898</v>
      </c>
      <c r="J60" s="76">
        <v>-9467815.64</v>
      </c>
      <c r="K60" s="77">
        <v>-123177080.96</v>
      </c>
      <c r="L60" s="78">
        <f t="shared" si="1"/>
        <v>-132644896.6</v>
      </c>
    </row>
    <row r="61" spans="1:12" ht="12.75">
      <c r="A61" s="223" t="s">
        <v>32</v>
      </c>
      <c r="B61" s="224"/>
      <c r="C61" s="224"/>
      <c r="D61" s="224"/>
      <c r="E61" s="225"/>
      <c r="F61" s="15">
        <v>178</v>
      </c>
      <c r="G61" s="76"/>
      <c r="H61" s="77">
        <v>-1627546</v>
      </c>
      <c r="I61" s="78">
        <f t="shared" si="0"/>
        <v>-1627546</v>
      </c>
      <c r="J61" s="76"/>
      <c r="K61" s="77">
        <v>3457139.47</v>
      </c>
      <c r="L61" s="78">
        <f t="shared" si="1"/>
        <v>3457139.47</v>
      </c>
    </row>
    <row r="62" spans="1:12" ht="24" customHeight="1">
      <c r="A62" s="223" t="s">
        <v>115</v>
      </c>
      <c r="B62" s="224"/>
      <c r="C62" s="224"/>
      <c r="D62" s="224"/>
      <c r="E62" s="225"/>
      <c r="F62" s="15">
        <v>179</v>
      </c>
      <c r="G62" s="79">
        <f>SUM(G63:G65)</f>
        <v>-73474404</v>
      </c>
      <c r="H62" s="81">
        <f>SUM(H63:H65)</f>
        <v>-718525098</v>
      </c>
      <c r="I62" s="78">
        <f t="shared" si="0"/>
        <v>-791999502</v>
      </c>
      <c r="J62" s="79">
        <f>SUM(J63:J65)</f>
        <v>-73593614.13</v>
      </c>
      <c r="K62" s="81">
        <f>SUM(K63:K65)</f>
        <v>-744180012.77</v>
      </c>
      <c r="L62" s="78">
        <f t="shared" si="1"/>
        <v>-817773626.9</v>
      </c>
    </row>
    <row r="63" spans="1:12" ht="12.75">
      <c r="A63" s="223" t="s">
        <v>33</v>
      </c>
      <c r="B63" s="224"/>
      <c r="C63" s="224"/>
      <c r="D63" s="224"/>
      <c r="E63" s="225"/>
      <c r="F63" s="15">
        <v>180</v>
      </c>
      <c r="G63" s="76">
        <v>-2069428</v>
      </c>
      <c r="H63" s="77">
        <v>-55150513</v>
      </c>
      <c r="I63" s="78">
        <f t="shared" si="0"/>
        <v>-57219941</v>
      </c>
      <c r="J63" s="76">
        <v>-1944284.8</v>
      </c>
      <c r="K63" s="77">
        <v>-54451778.95</v>
      </c>
      <c r="L63" s="78">
        <f t="shared" si="1"/>
        <v>-56396063.75</v>
      </c>
    </row>
    <row r="64" spans="1:12" ht="12.75">
      <c r="A64" s="223" t="s">
        <v>48</v>
      </c>
      <c r="B64" s="224"/>
      <c r="C64" s="224"/>
      <c r="D64" s="224"/>
      <c r="E64" s="225"/>
      <c r="F64" s="15">
        <v>181</v>
      </c>
      <c r="G64" s="76">
        <v>-42779247</v>
      </c>
      <c r="H64" s="77">
        <v>-385889195</v>
      </c>
      <c r="I64" s="78">
        <f t="shared" si="0"/>
        <v>-428668442</v>
      </c>
      <c r="J64" s="76">
        <v>-44308600.26</v>
      </c>
      <c r="K64" s="77">
        <v>-380279989.41</v>
      </c>
      <c r="L64" s="78">
        <f t="shared" si="1"/>
        <v>-424588589.67</v>
      </c>
    </row>
    <row r="65" spans="1:12" ht="12.75">
      <c r="A65" s="223" t="s">
        <v>49</v>
      </c>
      <c r="B65" s="224"/>
      <c r="C65" s="224"/>
      <c r="D65" s="224"/>
      <c r="E65" s="225"/>
      <c r="F65" s="15">
        <v>182</v>
      </c>
      <c r="G65" s="76">
        <v>-28625729</v>
      </c>
      <c r="H65" s="77">
        <v>-277485390</v>
      </c>
      <c r="I65" s="78">
        <f t="shared" si="0"/>
        <v>-306111119</v>
      </c>
      <c r="J65" s="76">
        <v>-27340729.07</v>
      </c>
      <c r="K65" s="77">
        <v>-309448244.41</v>
      </c>
      <c r="L65" s="78">
        <f t="shared" si="1"/>
        <v>-336788973.48</v>
      </c>
    </row>
    <row r="66" spans="1:12" ht="12.75">
      <c r="A66" s="211" t="s">
        <v>116</v>
      </c>
      <c r="B66" s="224"/>
      <c r="C66" s="224"/>
      <c r="D66" s="224"/>
      <c r="E66" s="225"/>
      <c r="F66" s="15">
        <v>183</v>
      </c>
      <c r="G66" s="79">
        <f>SUM(G67:G73)</f>
        <v>-33810143</v>
      </c>
      <c r="H66" s="81">
        <f>SUM(H67:H73)</f>
        <v>-142231822</v>
      </c>
      <c r="I66" s="78">
        <f t="shared" si="0"/>
        <v>-176041965</v>
      </c>
      <c r="J66" s="79">
        <f>SUM(J67:J73)</f>
        <v>-20233602.58</v>
      </c>
      <c r="K66" s="81">
        <f>SUM(K67:K73)</f>
        <v>-184753812.12</v>
      </c>
      <c r="L66" s="78">
        <f t="shared" si="1"/>
        <v>-204987414.7</v>
      </c>
    </row>
    <row r="67" spans="1:12" ht="21" customHeight="1">
      <c r="A67" s="223" t="s">
        <v>227</v>
      </c>
      <c r="B67" s="224"/>
      <c r="C67" s="224"/>
      <c r="D67" s="224"/>
      <c r="E67" s="225"/>
      <c r="F67" s="15">
        <v>184</v>
      </c>
      <c r="G67" s="76"/>
      <c r="H67" s="77">
        <v>-1271102</v>
      </c>
      <c r="I67" s="78">
        <f t="shared" si="0"/>
        <v>-1271102</v>
      </c>
      <c r="J67" s="76"/>
      <c r="K67" s="77"/>
      <c r="L67" s="78">
        <f t="shared" si="1"/>
        <v>0</v>
      </c>
    </row>
    <row r="68" spans="1:12" ht="12.75">
      <c r="A68" s="223" t="s">
        <v>50</v>
      </c>
      <c r="B68" s="224"/>
      <c r="C68" s="224"/>
      <c r="D68" s="224"/>
      <c r="E68" s="225"/>
      <c r="F68" s="15">
        <v>185</v>
      </c>
      <c r="G68" s="76">
        <v>-16051</v>
      </c>
      <c r="H68" s="77">
        <v>-476808</v>
      </c>
      <c r="I68" s="78">
        <f t="shared" si="0"/>
        <v>-492859</v>
      </c>
      <c r="J68" s="76">
        <v>-12185.54</v>
      </c>
      <c r="K68" s="77">
        <v>-1353.63</v>
      </c>
      <c r="L68" s="78">
        <f t="shared" si="1"/>
        <v>-13539.170000000002</v>
      </c>
    </row>
    <row r="69" spans="1:12" ht="12.75">
      <c r="A69" s="223" t="s">
        <v>211</v>
      </c>
      <c r="B69" s="224"/>
      <c r="C69" s="224"/>
      <c r="D69" s="224"/>
      <c r="E69" s="225"/>
      <c r="F69" s="15">
        <v>186</v>
      </c>
      <c r="G69" s="76">
        <v>-16717359</v>
      </c>
      <c r="H69" s="77">
        <v>-20330656</v>
      </c>
      <c r="I69" s="78">
        <f t="shared" si="0"/>
        <v>-37048015</v>
      </c>
      <c r="J69" s="76">
        <v>-12043533.83</v>
      </c>
      <c r="K69" s="77">
        <v>-32152660.72</v>
      </c>
      <c r="L69" s="78">
        <f t="shared" si="1"/>
        <v>-44196194.55</v>
      </c>
    </row>
    <row r="70" spans="1:12" ht="23.25" customHeight="1">
      <c r="A70" s="223" t="s">
        <v>262</v>
      </c>
      <c r="B70" s="224"/>
      <c r="C70" s="224"/>
      <c r="D70" s="224"/>
      <c r="E70" s="225"/>
      <c r="F70" s="15">
        <v>187</v>
      </c>
      <c r="G70" s="76">
        <v>-13739085</v>
      </c>
      <c r="H70" s="77">
        <v>-38910657</v>
      </c>
      <c r="I70" s="78">
        <f t="shared" si="0"/>
        <v>-52649742</v>
      </c>
      <c r="J70" s="76">
        <v>-2575940.33</v>
      </c>
      <c r="K70" s="77">
        <v>-21363965.72</v>
      </c>
      <c r="L70" s="78">
        <f t="shared" si="1"/>
        <v>-23939906.049999997</v>
      </c>
    </row>
    <row r="71" spans="1:12" ht="19.5" customHeight="1">
      <c r="A71" s="223" t="s">
        <v>263</v>
      </c>
      <c r="B71" s="224"/>
      <c r="C71" s="224"/>
      <c r="D71" s="224"/>
      <c r="E71" s="225"/>
      <c r="F71" s="15">
        <v>188</v>
      </c>
      <c r="G71" s="76">
        <v>-726384</v>
      </c>
      <c r="H71" s="77">
        <v>-111231</v>
      </c>
      <c r="I71" s="78">
        <f t="shared" si="0"/>
        <v>-837615</v>
      </c>
      <c r="J71" s="76">
        <v>-5089977.75</v>
      </c>
      <c r="K71" s="77">
        <v>-8014887.95</v>
      </c>
      <c r="L71" s="78">
        <f t="shared" si="1"/>
        <v>-13104865.7</v>
      </c>
    </row>
    <row r="72" spans="1:12" ht="12.75">
      <c r="A72" s="223" t="s">
        <v>265</v>
      </c>
      <c r="B72" s="224"/>
      <c r="C72" s="224"/>
      <c r="D72" s="224"/>
      <c r="E72" s="225"/>
      <c r="F72" s="15">
        <v>189</v>
      </c>
      <c r="G72" s="76"/>
      <c r="H72" s="77"/>
      <c r="I72" s="78">
        <f aca="true" t="shared" si="2" ref="I72:I99">G72+H72</f>
        <v>0</v>
      </c>
      <c r="J72" s="76"/>
      <c r="K72" s="77"/>
      <c r="L72" s="78">
        <f aca="true" t="shared" si="3" ref="L72:L99">J72+K72</f>
        <v>0</v>
      </c>
    </row>
    <row r="73" spans="1:12" ht="12.75">
      <c r="A73" s="223" t="s">
        <v>264</v>
      </c>
      <c r="B73" s="224"/>
      <c r="C73" s="224"/>
      <c r="D73" s="224"/>
      <c r="E73" s="225"/>
      <c r="F73" s="15">
        <v>190</v>
      </c>
      <c r="G73" s="76">
        <v>-2611264</v>
      </c>
      <c r="H73" s="77">
        <v>-81131368</v>
      </c>
      <c r="I73" s="78">
        <f t="shared" si="2"/>
        <v>-83742632</v>
      </c>
      <c r="J73" s="76">
        <v>-511965.13</v>
      </c>
      <c r="K73" s="77">
        <v>-123220944.1</v>
      </c>
      <c r="L73" s="78">
        <f t="shared" si="3"/>
        <v>-123732909.22999999</v>
      </c>
    </row>
    <row r="74" spans="1:12" ht="24.75" customHeight="1">
      <c r="A74" s="211" t="s">
        <v>117</v>
      </c>
      <c r="B74" s="224"/>
      <c r="C74" s="224"/>
      <c r="D74" s="224"/>
      <c r="E74" s="225"/>
      <c r="F74" s="15">
        <v>191</v>
      </c>
      <c r="G74" s="79">
        <f>SUM(G75:G76)</f>
        <v>-305749</v>
      </c>
      <c r="H74" s="81">
        <f>SUM(H75:H76)</f>
        <v>-82178583</v>
      </c>
      <c r="I74" s="78">
        <f t="shared" si="2"/>
        <v>-82484332</v>
      </c>
      <c r="J74" s="79">
        <f>SUM(J75:J76)</f>
        <v>-190956.41</v>
      </c>
      <c r="K74" s="81">
        <f>SUM(K75:K76)</f>
        <v>-84668049.2</v>
      </c>
      <c r="L74" s="78">
        <f t="shared" si="3"/>
        <v>-84859005.61</v>
      </c>
    </row>
    <row r="75" spans="1:12" ht="12.75">
      <c r="A75" s="223" t="s">
        <v>51</v>
      </c>
      <c r="B75" s="224"/>
      <c r="C75" s="224"/>
      <c r="D75" s="224"/>
      <c r="E75" s="225"/>
      <c r="F75" s="15">
        <v>192</v>
      </c>
      <c r="G75" s="76"/>
      <c r="H75" s="77">
        <v>-3271962</v>
      </c>
      <c r="I75" s="78">
        <f t="shared" si="2"/>
        <v>-3271962</v>
      </c>
      <c r="J75" s="76"/>
      <c r="K75" s="77">
        <v>-6101039.4</v>
      </c>
      <c r="L75" s="78">
        <f t="shared" si="3"/>
        <v>-6101039.4</v>
      </c>
    </row>
    <row r="76" spans="1:12" ht="12.75">
      <c r="A76" s="223" t="s">
        <v>52</v>
      </c>
      <c r="B76" s="224"/>
      <c r="C76" s="224"/>
      <c r="D76" s="224"/>
      <c r="E76" s="225"/>
      <c r="F76" s="15">
        <v>193</v>
      </c>
      <c r="G76" s="76">
        <v>-305749</v>
      </c>
      <c r="H76" s="77">
        <v>-78906621</v>
      </c>
      <c r="I76" s="78">
        <f t="shared" si="2"/>
        <v>-79212370</v>
      </c>
      <c r="J76" s="76">
        <v>-190956.41</v>
      </c>
      <c r="K76" s="77">
        <v>-78567009.8</v>
      </c>
      <c r="L76" s="78">
        <f t="shared" si="3"/>
        <v>-78757966.21</v>
      </c>
    </row>
    <row r="77" spans="1:12" ht="12.75">
      <c r="A77" s="211" t="s">
        <v>61</v>
      </c>
      <c r="B77" s="224"/>
      <c r="C77" s="224"/>
      <c r="D77" s="224"/>
      <c r="E77" s="225"/>
      <c r="F77" s="15">
        <v>194</v>
      </c>
      <c r="G77" s="76">
        <v>-60845</v>
      </c>
      <c r="H77" s="77">
        <v>-210100989</v>
      </c>
      <c r="I77" s="78">
        <f t="shared" si="2"/>
        <v>-210161834</v>
      </c>
      <c r="J77" s="76">
        <v>-1142462.99</v>
      </c>
      <c r="K77" s="77">
        <v>-168881499.21</v>
      </c>
      <c r="L77" s="78">
        <f t="shared" si="3"/>
        <v>-170023962.20000002</v>
      </c>
    </row>
    <row r="78" spans="1:12" ht="48" customHeight="1">
      <c r="A78" s="211" t="s">
        <v>377</v>
      </c>
      <c r="B78" s="224"/>
      <c r="C78" s="224"/>
      <c r="D78" s="224"/>
      <c r="E78" s="225"/>
      <c r="F78" s="15">
        <v>195</v>
      </c>
      <c r="G78" s="79">
        <f>G7+G16+G30+G31+G32+G33+G42+G50+G54+G57+G66+G74+G77</f>
        <v>8288559</v>
      </c>
      <c r="H78" s="81">
        <f>H7+H16+H30+H31+H32+H33+H42+H50+H54+H57+H66+H74+H77</f>
        <v>110761062</v>
      </c>
      <c r="I78" s="78">
        <f t="shared" si="2"/>
        <v>119049621</v>
      </c>
      <c r="J78" s="79">
        <f>J7+J16+J30+J31+J32+J33+J42+J50+J54+J57+J66+J74+J77</f>
        <v>9676406.679999998</v>
      </c>
      <c r="K78" s="81">
        <f>K7+K16+K30+K31+K32+K33+K42+K50+K54+K57+K66+K74+K77</f>
        <v>148600606.11999986</v>
      </c>
      <c r="L78" s="78">
        <f t="shared" si="3"/>
        <v>158277012.79999986</v>
      </c>
    </row>
    <row r="79" spans="1:12" ht="12.75">
      <c r="A79" s="211" t="s">
        <v>118</v>
      </c>
      <c r="B79" s="224"/>
      <c r="C79" s="224"/>
      <c r="D79" s="224"/>
      <c r="E79" s="225"/>
      <c r="F79" s="15">
        <v>196</v>
      </c>
      <c r="G79" s="79">
        <f>SUM(G80:G81)</f>
        <v>-1051194</v>
      </c>
      <c r="H79" s="81">
        <f>SUM(H80:H81)</f>
        <v>-29699441</v>
      </c>
      <c r="I79" s="78">
        <f t="shared" si="2"/>
        <v>-30750635</v>
      </c>
      <c r="J79" s="79">
        <f>SUM(J80:J81)</f>
        <v>-2551473.34</v>
      </c>
      <c r="K79" s="81">
        <f>SUM(K80:K81)</f>
        <v>-46033080.95999999</v>
      </c>
      <c r="L79" s="78">
        <f t="shared" si="3"/>
        <v>-48584554.3</v>
      </c>
    </row>
    <row r="80" spans="1:12" ht="12.75">
      <c r="A80" s="223" t="s">
        <v>53</v>
      </c>
      <c r="B80" s="224"/>
      <c r="C80" s="224"/>
      <c r="D80" s="224"/>
      <c r="E80" s="225"/>
      <c r="F80" s="15">
        <v>197</v>
      </c>
      <c r="G80" s="76">
        <v>-1051194</v>
      </c>
      <c r="H80" s="77">
        <v>-29699441</v>
      </c>
      <c r="I80" s="78">
        <f t="shared" si="2"/>
        <v>-30750635</v>
      </c>
      <c r="J80" s="76">
        <v>-1616708.42</v>
      </c>
      <c r="K80" s="77">
        <v>-45990298.16</v>
      </c>
      <c r="L80" s="78">
        <f t="shared" si="3"/>
        <v>-47607006.58</v>
      </c>
    </row>
    <row r="81" spans="1:12" ht="12.75">
      <c r="A81" s="223" t="s">
        <v>54</v>
      </c>
      <c r="B81" s="224"/>
      <c r="C81" s="224"/>
      <c r="D81" s="224"/>
      <c r="E81" s="225"/>
      <c r="F81" s="15">
        <v>198</v>
      </c>
      <c r="G81" s="76"/>
      <c r="H81" s="77"/>
      <c r="I81" s="78">
        <f t="shared" si="2"/>
        <v>0</v>
      </c>
      <c r="J81" s="76">
        <v>-934764.92</v>
      </c>
      <c r="K81" s="77">
        <v>-42782.8</v>
      </c>
      <c r="L81" s="78">
        <f t="shared" si="3"/>
        <v>-977547.7200000001</v>
      </c>
    </row>
    <row r="82" spans="1:12" ht="21" customHeight="1">
      <c r="A82" s="211" t="s">
        <v>213</v>
      </c>
      <c r="B82" s="224"/>
      <c r="C82" s="224"/>
      <c r="D82" s="224"/>
      <c r="E82" s="225"/>
      <c r="F82" s="15">
        <v>199</v>
      </c>
      <c r="G82" s="79">
        <f>G78+G79</f>
        <v>7237365</v>
      </c>
      <c r="H82" s="81">
        <f>H78+H79</f>
        <v>81061621</v>
      </c>
      <c r="I82" s="78">
        <f t="shared" si="2"/>
        <v>88298986</v>
      </c>
      <c r="J82" s="79">
        <f>J78+J79</f>
        <v>7124933.339999998</v>
      </c>
      <c r="K82" s="81">
        <f>K78+K79</f>
        <v>102567525.15999986</v>
      </c>
      <c r="L82" s="78">
        <f>J82+K82</f>
        <v>109692458.49999987</v>
      </c>
    </row>
    <row r="83" spans="1:12" ht="12.75">
      <c r="A83" s="211" t="s">
        <v>266</v>
      </c>
      <c r="B83" s="212"/>
      <c r="C83" s="212"/>
      <c r="D83" s="212"/>
      <c r="E83" s="213"/>
      <c r="F83" s="15">
        <v>200</v>
      </c>
      <c r="G83" s="76">
        <v>6607740</v>
      </c>
      <c r="H83" s="77">
        <v>78342027</v>
      </c>
      <c r="I83" s="78">
        <f t="shared" si="2"/>
        <v>84949767</v>
      </c>
      <c r="J83" s="76">
        <v>6785475.339999973</v>
      </c>
      <c r="K83" s="77">
        <v>100261629.38766035</v>
      </c>
      <c r="L83" s="78">
        <f t="shared" si="3"/>
        <v>107047104.72766033</v>
      </c>
    </row>
    <row r="84" spans="1:12" ht="12.75">
      <c r="A84" s="211" t="s">
        <v>267</v>
      </c>
      <c r="B84" s="212"/>
      <c r="C84" s="212"/>
      <c r="D84" s="212"/>
      <c r="E84" s="213"/>
      <c r="F84" s="15">
        <v>201</v>
      </c>
      <c r="G84" s="76">
        <v>629625</v>
      </c>
      <c r="H84" s="77">
        <v>2719594</v>
      </c>
      <c r="I84" s="78">
        <f t="shared" si="2"/>
        <v>3349219</v>
      </c>
      <c r="J84" s="76">
        <v>339458</v>
      </c>
      <c r="K84" s="77">
        <v>2305894.6123389998</v>
      </c>
      <c r="L84" s="78">
        <f t="shared" si="3"/>
        <v>2645352.6123389998</v>
      </c>
    </row>
    <row r="85" spans="1:12" ht="12.75">
      <c r="A85" s="199" t="s">
        <v>272</v>
      </c>
      <c r="B85" s="200"/>
      <c r="C85" s="200"/>
      <c r="D85" s="200"/>
      <c r="E85" s="200"/>
      <c r="F85" s="15">
        <v>202</v>
      </c>
      <c r="G85" s="76">
        <f aca="true" t="shared" si="4" ref="G85:L85">G7+G16+G30+G31+G32</f>
        <v>520864123</v>
      </c>
      <c r="H85" s="77">
        <f t="shared" si="4"/>
        <v>3127688636</v>
      </c>
      <c r="I85" s="78">
        <f t="shared" si="4"/>
        <v>3648552759</v>
      </c>
      <c r="J85" s="76">
        <f t="shared" si="4"/>
        <v>524191940.60999995</v>
      </c>
      <c r="K85" s="77">
        <f t="shared" si="4"/>
        <v>3042153045.0499997</v>
      </c>
      <c r="L85" s="78">
        <f t="shared" si="4"/>
        <v>3566344985.6599994</v>
      </c>
    </row>
    <row r="86" spans="1:12" ht="12.75">
      <c r="A86" s="199" t="s">
        <v>273</v>
      </c>
      <c r="B86" s="200"/>
      <c r="C86" s="200"/>
      <c r="D86" s="200"/>
      <c r="E86" s="200"/>
      <c r="F86" s="15">
        <v>203</v>
      </c>
      <c r="G86" s="76">
        <f aca="true" t="shared" si="5" ref="G86:L86">G33+G42+G50+G54+G57+G66+G74+G77+G79</f>
        <v>-513626758</v>
      </c>
      <c r="H86" s="77">
        <f t="shared" si="5"/>
        <v>-3046627015</v>
      </c>
      <c r="I86" s="78">
        <f t="shared" si="5"/>
        <v>-3560253773</v>
      </c>
      <c r="J86" s="76">
        <f t="shared" si="5"/>
        <v>-517067007.2699999</v>
      </c>
      <c r="K86" s="77">
        <f t="shared" si="5"/>
        <v>-2939585519.8899994</v>
      </c>
      <c r="L86" s="78">
        <f t="shared" si="5"/>
        <v>-3456652527.16</v>
      </c>
    </row>
    <row r="87" spans="1:12" ht="12.75">
      <c r="A87" s="199" t="s">
        <v>214</v>
      </c>
      <c r="B87" s="197"/>
      <c r="C87" s="197"/>
      <c r="D87" s="197"/>
      <c r="E87" s="197"/>
      <c r="F87" s="15">
        <v>204</v>
      </c>
      <c r="G87" s="79">
        <f>SUM(G88:G94)-G95</f>
        <v>16309458</v>
      </c>
      <c r="H87" s="81">
        <f>SUM(H88:H94)-H95</f>
        <v>64383814</v>
      </c>
      <c r="I87" s="78">
        <f t="shared" si="2"/>
        <v>80693272</v>
      </c>
      <c r="J87" s="79">
        <f>SUM(J88:J94)-J95</f>
        <v>-24407721</v>
      </c>
      <c r="K87" s="81">
        <f>SUM(K88:K94)-K95</f>
        <v>-39370966</v>
      </c>
      <c r="L87" s="78">
        <f t="shared" si="3"/>
        <v>-63778687</v>
      </c>
    </row>
    <row r="88" spans="1:12" ht="19.5" customHeight="1">
      <c r="A88" s="196" t="s">
        <v>274</v>
      </c>
      <c r="B88" s="197"/>
      <c r="C88" s="197"/>
      <c r="D88" s="197"/>
      <c r="E88" s="197"/>
      <c r="F88" s="15">
        <v>205</v>
      </c>
      <c r="G88" s="86"/>
      <c r="H88" s="87"/>
      <c r="I88" s="78">
        <f t="shared" si="2"/>
        <v>0</v>
      </c>
      <c r="J88" s="86"/>
      <c r="K88" s="87">
        <v>64842</v>
      </c>
      <c r="L88" s="78">
        <f t="shared" si="3"/>
        <v>64842</v>
      </c>
    </row>
    <row r="89" spans="1:12" ht="23.25" customHeight="1">
      <c r="A89" s="196" t="s">
        <v>275</v>
      </c>
      <c r="B89" s="197"/>
      <c r="C89" s="197"/>
      <c r="D89" s="197"/>
      <c r="E89" s="197"/>
      <c r="F89" s="15">
        <v>206</v>
      </c>
      <c r="G89" s="86">
        <v>16309458</v>
      </c>
      <c r="H89" s="87">
        <v>62123524</v>
      </c>
      <c r="I89" s="78">
        <f t="shared" si="2"/>
        <v>78432982</v>
      </c>
      <c r="J89" s="86">
        <v>-24407721</v>
      </c>
      <c r="K89" s="87">
        <v>-41830581</v>
      </c>
      <c r="L89" s="78">
        <f t="shared" si="3"/>
        <v>-66238302</v>
      </c>
    </row>
    <row r="90" spans="1:12" ht="21.75" customHeight="1">
      <c r="A90" s="196" t="s">
        <v>276</v>
      </c>
      <c r="B90" s="197"/>
      <c r="C90" s="197"/>
      <c r="D90" s="197"/>
      <c r="E90" s="197"/>
      <c r="F90" s="15">
        <v>207</v>
      </c>
      <c r="G90" s="86"/>
      <c r="H90" s="87">
        <v>2112091</v>
      </c>
      <c r="I90" s="78">
        <f t="shared" si="2"/>
        <v>2112091</v>
      </c>
      <c r="J90" s="86"/>
      <c r="K90" s="87">
        <v>2394773</v>
      </c>
      <c r="L90" s="78">
        <f t="shared" si="3"/>
        <v>2394773</v>
      </c>
    </row>
    <row r="91" spans="1:12" ht="21" customHeight="1">
      <c r="A91" s="196" t="s">
        <v>277</v>
      </c>
      <c r="B91" s="197"/>
      <c r="C91" s="197"/>
      <c r="D91" s="197"/>
      <c r="E91" s="197"/>
      <c r="F91" s="15">
        <v>208</v>
      </c>
      <c r="G91" s="86"/>
      <c r="H91" s="87">
        <v>148199</v>
      </c>
      <c r="I91" s="78">
        <f t="shared" si="2"/>
        <v>148199</v>
      </c>
      <c r="J91" s="86"/>
      <c r="K91" s="87"/>
      <c r="L91" s="78">
        <f t="shared" si="3"/>
        <v>0</v>
      </c>
    </row>
    <row r="92" spans="1:12" ht="12.75">
      <c r="A92" s="196" t="s">
        <v>278</v>
      </c>
      <c r="B92" s="197"/>
      <c r="C92" s="197"/>
      <c r="D92" s="197"/>
      <c r="E92" s="197"/>
      <c r="F92" s="15">
        <v>209</v>
      </c>
      <c r="G92" s="86"/>
      <c r="H92" s="87"/>
      <c r="I92" s="78">
        <f t="shared" si="2"/>
        <v>0</v>
      </c>
      <c r="J92" s="86"/>
      <c r="K92" s="87"/>
      <c r="L92" s="78">
        <f t="shared" si="3"/>
        <v>0</v>
      </c>
    </row>
    <row r="93" spans="1:12" ht="22.5" customHeight="1">
      <c r="A93" s="196" t="s">
        <v>279</v>
      </c>
      <c r="B93" s="197"/>
      <c r="C93" s="197"/>
      <c r="D93" s="197"/>
      <c r="E93" s="197"/>
      <c r="F93" s="15">
        <v>210</v>
      </c>
      <c r="G93" s="86"/>
      <c r="H93" s="87"/>
      <c r="I93" s="78">
        <f t="shared" si="2"/>
        <v>0</v>
      </c>
      <c r="J93" s="86"/>
      <c r="K93" s="87"/>
      <c r="L93" s="78">
        <f t="shared" si="3"/>
        <v>0</v>
      </c>
    </row>
    <row r="94" spans="1:12" ht="12.75">
      <c r="A94" s="196" t="s">
        <v>280</v>
      </c>
      <c r="B94" s="197"/>
      <c r="C94" s="197"/>
      <c r="D94" s="197"/>
      <c r="E94" s="197"/>
      <c r="F94" s="15">
        <v>211</v>
      </c>
      <c r="G94" s="86"/>
      <c r="H94" s="87"/>
      <c r="I94" s="78">
        <f t="shared" si="2"/>
        <v>0</v>
      </c>
      <c r="J94" s="86"/>
      <c r="K94" s="87"/>
      <c r="L94" s="78">
        <f t="shared" si="3"/>
        <v>0</v>
      </c>
    </row>
    <row r="95" spans="1:12" ht="12.75">
      <c r="A95" s="196" t="s">
        <v>281</v>
      </c>
      <c r="B95" s="197"/>
      <c r="C95" s="197"/>
      <c r="D95" s="197"/>
      <c r="E95" s="197"/>
      <c r="F95" s="15">
        <v>212</v>
      </c>
      <c r="G95" s="86"/>
      <c r="H95" s="87"/>
      <c r="I95" s="78">
        <f t="shared" si="2"/>
        <v>0</v>
      </c>
      <c r="J95" s="86"/>
      <c r="K95" s="87"/>
      <c r="L95" s="78">
        <f t="shared" si="3"/>
        <v>0</v>
      </c>
    </row>
    <row r="96" spans="1:12" ht="12.75">
      <c r="A96" s="199" t="s">
        <v>212</v>
      </c>
      <c r="B96" s="197"/>
      <c r="C96" s="197"/>
      <c r="D96" s="197"/>
      <c r="E96" s="197"/>
      <c r="F96" s="15">
        <v>213</v>
      </c>
      <c r="G96" s="79">
        <f>G82+G87</f>
        <v>23546823</v>
      </c>
      <c r="H96" s="81">
        <f>H82+H87</f>
        <v>145445435</v>
      </c>
      <c r="I96" s="78">
        <f t="shared" si="2"/>
        <v>168992258</v>
      </c>
      <c r="J96" s="79">
        <f>J82+J87</f>
        <v>-17282787.660000004</v>
      </c>
      <c r="K96" s="81">
        <f>K82+K87</f>
        <v>63196559.15999986</v>
      </c>
      <c r="L96" s="78">
        <f t="shared" si="3"/>
        <v>45913771.49999986</v>
      </c>
    </row>
    <row r="97" spans="1:12" ht="12.75">
      <c r="A97" s="211" t="s">
        <v>266</v>
      </c>
      <c r="B97" s="212"/>
      <c r="C97" s="212"/>
      <c r="D97" s="212"/>
      <c r="E97" s="213"/>
      <c r="F97" s="15">
        <v>214</v>
      </c>
      <c r="G97" s="76">
        <v>22917197</v>
      </c>
      <c r="H97" s="77">
        <v>141927305</v>
      </c>
      <c r="I97" s="78">
        <f t="shared" si="2"/>
        <v>164844502</v>
      </c>
      <c r="J97" s="76">
        <v>-17622246</v>
      </c>
      <c r="K97" s="77">
        <v>54587155</v>
      </c>
      <c r="L97" s="78">
        <f t="shared" si="3"/>
        <v>36964909</v>
      </c>
    </row>
    <row r="98" spans="1:12" ht="12.75">
      <c r="A98" s="211" t="s">
        <v>267</v>
      </c>
      <c r="B98" s="212"/>
      <c r="C98" s="212"/>
      <c r="D98" s="212"/>
      <c r="E98" s="213"/>
      <c r="F98" s="15">
        <v>215</v>
      </c>
      <c r="G98" s="76">
        <v>629625</v>
      </c>
      <c r="H98" s="77">
        <v>3518131</v>
      </c>
      <c r="I98" s="78">
        <f t="shared" si="2"/>
        <v>4147756</v>
      </c>
      <c r="J98" s="76">
        <v>339458</v>
      </c>
      <c r="K98" s="77">
        <v>8609405</v>
      </c>
      <c r="L98" s="78">
        <f t="shared" si="3"/>
        <v>8948863</v>
      </c>
    </row>
    <row r="99" spans="1:12" ht="12.75">
      <c r="A99" s="201" t="s">
        <v>306</v>
      </c>
      <c r="B99" s="203"/>
      <c r="C99" s="203"/>
      <c r="D99" s="203"/>
      <c r="E99" s="203"/>
      <c r="F99" s="16">
        <v>216</v>
      </c>
      <c r="G99" s="88">
        <v>0</v>
      </c>
      <c r="H99" s="89">
        <v>0</v>
      </c>
      <c r="I99" s="85">
        <f t="shared" si="2"/>
        <v>0</v>
      </c>
      <c r="J99" s="88">
        <v>0</v>
      </c>
      <c r="K99" s="89">
        <v>0</v>
      </c>
      <c r="L99" s="85">
        <f t="shared" si="3"/>
        <v>0</v>
      </c>
    </row>
    <row r="100" spans="1:12" ht="12.75">
      <c r="A100" s="229" t="s">
        <v>215</v>
      </c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</row>
  </sheetData>
  <sheetProtection/>
  <mergeCells count="102">
    <mergeCell ref="A85:E85"/>
    <mergeCell ref="A86:E86"/>
    <mergeCell ref="A98:E98"/>
    <mergeCell ref="A99:E99"/>
    <mergeCell ref="A87:E87"/>
    <mergeCell ref="A88:E88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  <mergeCell ref="A83:E83"/>
    <mergeCell ref="A84:E84"/>
    <mergeCell ref="A77:E77"/>
    <mergeCell ref="A78:E78"/>
    <mergeCell ref="A79:E79"/>
    <mergeCell ref="A80:E80"/>
    <mergeCell ref="A73:E73"/>
    <mergeCell ref="A74:E74"/>
    <mergeCell ref="A81:E81"/>
    <mergeCell ref="A82:E82"/>
    <mergeCell ref="A75:E75"/>
    <mergeCell ref="A76:E76"/>
    <mergeCell ref="A61:E61"/>
    <mergeCell ref="A62:E62"/>
    <mergeCell ref="A69:E69"/>
    <mergeCell ref="A70:E70"/>
    <mergeCell ref="A71:E71"/>
    <mergeCell ref="A72:E72"/>
    <mergeCell ref="A65:E65"/>
    <mergeCell ref="A66:E66"/>
    <mergeCell ref="A67:E67"/>
    <mergeCell ref="A68:E68"/>
    <mergeCell ref="A63:E63"/>
    <mergeCell ref="A64:E64"/>
    <mergeCell ref="A53:E53"/>
    <mergeCell ref="A54:E54"/>
    <mergeCell ref="A55:E55"/>
    <mergeCell ref="A56:E56"/>
    <mergeCell ref="A57:E57"/>
    <mergeCell ref="A58:E58"/>
    <mergeCell ref="A59:E59"/>
    <mergeCell ref="A60:E60"/>
    <mergeCell ref="A45:E45"/>
    <mergeCell ref="A46:E46"/>
    <mergeCell ref="A47:E47"/>
    <mergeCell ref="A48:E48"/>
    <mergeCell ref="A49:E49"/>
    <mergeCell ref="A50:E50"/>
    <mergeCell ref="A35:E35"/>
    <mergeCell ref="A36:E36"/>
    <mergeCell ref="A37:E37"/>
    <mergeCell ref="A38:E38"/>
    <mergeCell ref="A51:E51"/>
    <mergeCell ref="A52:E52"/>
    <mergeCell ref="A41:E41"/>
    <mergeCell ref="A42:E42"/>
    <mergeCell ref="A43:E43"/>
    <mergeCell ref="A44:E44"/>
    <mergeCell ref="A25:E25"/>
    <mergeCell ref="A26:E26"/>
    <mergeCell ref="A39:E39"/>
    <mergeCell ref="A40:E40"/>
    <mergeCell ref="A29:E29"/>
    <mergeCell ref="A30:E30"/>
    <mergeCell ref="A31:E31"/>
    <mergeCell ref="A32:E32"/>
    <mergeCell ref="A33:E33"/>
    <mergeCell ref="A34:E34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15:E15"/>
    <mergeCell ref="A16:E16"/>
    <mergeCell ref="A13:E13"/>
    <mergeCell ref="A14:E14"/>
    <mergeCell ref="A7:E7"/>
    <mergeCell ref="A8:E8"/>
    <mergeCell ref="A11:E11"/>
    <mergeCell ref="A12:E12"/>
    <mergeCell ref="A9:E9"/>
    <mergeCell ref="A10:E10"/>
    <mergeCell ref="A1:J1"/>
    <mergeCell ref="A2:L2"/>
    <mergeCell ref="J4:L4"/>
    <mergeCell ref="A6:E6"/>
    <mergeCell ref="G4:I4"/>
    <mergeCell ref="K3:L3"/>
    <mergeCell ref="A4:E5"/>
    <mergeCell ref="F4:F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6" max="255" man="1"/>
  </rowBreaks>
  <ignoredErrors>
    <ignoredError sqref="I7:I17 I33:I55 I57:I70 I75:I84 I19:I23 I87:I96" formula="1"/>
    <ignoredError sqref="I74 I24 I18" formula="1" formulaRange="1"/>
    <ignoredError sqref="G74:H74 J74:K74 G24:H24 J24:K24 G18:H18 J18:K18" formulaRange="1"/>
    <ignoredError sqref="G85:L85 G86:L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C40">
      <selection activeCell="K61" sqref="K61"/>
    </sheetView>
  </sheetViews>
  <sheetFormatPr defaultColWidth="9.140625" defaultRowHeight="12.75"/>
  <cols>
    <col min="1" max="16384" width="9.140625" style="36" customWidth="1"/>
  </cols>
  <sheetData>
    <row r="1" spans="1:10" ht="12.75">
      <c r="A1" s="230" t="s">
        <v>217</v>
      </c>
      <c r="B1" s="231"/>
      <c r="C1" s="231"/>
      <c r="D1" s="231"/>
      <c r="E1" s="231"/>
      <c r="F1" s="231"/>
      <c r="G1" s="231"/>
      <c r="H1" s="231"/>
      <c r="I1" s="231"/>
      <c r="J1" s="232"/>
    </row>
    <row r="2" spans="1:10" ht="12.75">
      <c r="A2" s="233" t="s">
        <v>412</v>
      </c>
      <c r="B2" s="234"/>
      <c r="C2" s="234"/>
      <c r="D2" s="234"/>
      <c r="E2" s="234"/>
      <c r="F2" s="234"/>
      <c r="G2" s="234"/>
      <c r="H2" s="234"/>
      <c r="I2" s="234"/>
      <c r="J2" s="232"/>
    </row>
    <row r="3" spans="1:11" ht="12.75">
      <c r="A3" s="40"/>
      <c r="B3" s="41"/>
      <c r="C3" s="41"/>
      <c r="D3" s="249"/>
      <c r="E3" s="249"/>
      <c r="F3" s="41"/>
      <c r="G3" s="41"/>
      <c r="H3" s="41"/>
      <c r="I3" s="41"/>
      <c r="J3" s="42"/>
      <c r="K3" s="66" t="s">
        <v>60</v>
      </c>
    </row>
    <row r="4" spans="1:11" ht="45.75" thickBot="1">
      <c r="A4" s="235" t="s">
        <v>5</v>
      </c>
      <c r="B4" s="235"/>
      <c r="C4" s="235"/>
      <c r="D4" s="235"/>
      <c r="E4" s="235"/>
      <c r="F4" s="235"/>
      <c r="G4" s="235"/>
      <c r="H4" s="235"/>
      <c r="I4" s="43" t="s">
        <v>64</v>
      </c>
      <c r="J4" s="44" t="s">
        <v>6</v>
      </c>
      <c r="K4" s="44" t="s">
        <v>7</v>
      </c>
    </row>
    <row r="5" spans="1:11" ht="12.75" customHeight="1">
      <c r="A5" s="236">
        <v>1</v>
      </c>
      <c r="B5" s="236"/>
      <c r="C5" s="236"/>
      <c r="D5" s="236"/>
      <c r="E5" s="236"/>
      <c r="F5" s="236"/>
      <c r="G5" s="236"/>
      <c r="H5" s="236"/>
      <c r="I5" s="45">
        <v>2</v>
      </c>
      <c r="J5" s="46" t="s">
        <v>62</v>
      </c>
      <c r="K5" s="46" t="s">
        <v>63</v>
      </c>
    </row>
    <row r="6" spans="1:11" ht="12.75">
      <c r="A6" s="240" t="s">
        <v>219</v>
      </c>
      <c r="B6" s="241"/>
      <c r="C6" s="241"/>
      <c r="D6" s="241"/>
      <c r="E6" s="241"/>
      <c r="F6" s="241"/>
      <c r="G6" s="241"/>
      <c r="H6" s="242"/>
      <c r="I6" s="19">
        <v>1</v>
      </c>
      <c r="J6" s="98">
        <f>J7+J18+J36</f>
        <v>273728784</v>
      </c>
      <c r="K6" s="98">
        <f>K7+K18+K36</f>
        <v>319179770.3257458</v>
      </c>
    </row>
    <row r="7" spans="1:11" ht="12.75">
      <c r="A7" s="243" t="s">
        <v>220</v>
      </c>
      <c r="B7" s="238"/>
      <c r="C7" s="238"/>
      <c r="D7" s="238"/>
      <c r="E7" s="238"/>
      <c r="F7" s="238"/>
      <c r="G7" s="238"/>
      <c r="H7" s="239"/>
      <c r="I7" s="20">
        <v>2</v>
      </c>
      <c r="J7" s="99">
        <f>J8+J9</f>
        <v>284064707</v>
      </c>
      <c r="K7" s="99">
        <f>K8+K9</f>
        <v>-71994543.1999999</v>
      </c>
    </row>
    <row r="8" spans="1:11" ht="12.75">
      <c r="A8" s="237" t="s">
        <v>88</v>
      </c>
      <c r="B8" s="238"/>
      <c r="C8" s="238"/>
      <c r="D8" s="238"/>
      <c r="E8" s="238"/>
      <c r="F8" s="238"/>
      <c r="G8" s="238"/>
      <c r="H8" s="239"/>
      <c r="I8" s="20">
        <v>3</v>
      </c>
      <c r="J8" s="100">
        <v>119049621</v>
      </c>
      <c r="K8" s="100">
        <v>158277012.8000001</v>
      </c>
    </row>
    <row r="9" spans="1:11" ht="12.75">
      <c r="A9" s="237" t="s">
        <v>89</v>
      </c>
      <c r="B9" s="238"/>
      <c r="C9" s="238"/>
      <c r="D9" s="238"/>
      <c r="E9" s="238"/>
      <c r="F9" s="238"/>
      <c r="G9" s="238"/>
      <c r="H9" s="239"/>
      <c r="I9" s="20">
        <v>4</v>
      </c>
      <c r="J9" s="99">
        <f>SUM(J10:J17)</f>
        <v>165015086</v>
      </c>
      <c r="K9" s="99">
        <f>SUM(K10:K17)</f>
        <v>-230271556</v>
      </c>
    </row>
    <row r="10" spans="1:11" ht="12.75">
      <c r="A10" s="237" t="s">
        <v>119</v>
      </c>
      <c r="B10" s="238"/>
      <c r="C10" s="238"/>
      <c r="D10" s="238"/>
      <c r="E10" s="238"/>
      <c r="F10" s="238"/>
      <c r="G10" s="238"/>
      <c r="H10" s="239"/>
      <c r="I10" s="20">
        <v>5</v>
      </c>
      <c r="J10" s="100">
        <v>92593942</v>
      </c>
      <c r="K10" s="100">
        <v>78610696</v>
      </c>
    </row>
    <row r="11" spans="1:11" ht="12.75">
      <c r="A11" s="237" t="s">
        <v>120</v>
      </c>
      <c r="B11" s="238"/>
      <c r="C11" s="238"/>
      <c r="D11" s="238"/>
      <c r="E11" s="238"/>
      <c r="F11" s="238"/>
      <c r="G11" s="238"/>
      <c r="H11" s="239"/>
      <c r="I11" s="20">
        <v>6</v>
      </c>
      <c r="J11" s="100">
        <v>5466381</v>
      </c>
      <c r="K11" s="100">
        <v>6452213</v>
      </c>
    </row>
    <row r="12" spans="1:11" ht="12.75">
      <c r="A12" s="237" t="s">
        <v>121</v>
      </c>
      <c r="B12" s="238"/>
      <c r="C12" s="238"/>
      <c r="D12" s="238"/>
      <c r="E12" s="238"/>
      <c r="F12" s="238"/>
      <c r="G12" s="238"/>
      <c r="H12" s="239"/>
      <c r="I12" s="20">
        <v>7</v>
      </c>
      <c r="J12" s="100">
        <v>83072151</v>
      </c>
      <c r="K12" s="100">
        <v>56114022</v>
      </c>
    </row>
    <row r="13" spans="1:11" ht="12.75">
      <c r="A13" s="237" t="s">
        <v>122</v>
      </c>
      <c r="B13" s="238"/>
      <c r="C13" s="238"/>
      <c r="D13" s="238"/>
      <c r="E13" s="238"/>
      <c r="F13" s="238"/>
      <c r="G13" s="238"/>
      <c r="H13" s="239"/>
      <c r="I13" s="20">
        <v>8</v>
      </c>
      <c r="J13" s="100"/>
      <c r="K13" s="100">
        <v>482</v>
      </c>
    </row>
    <row r="14" spans="1:11" ht="12.75">
      <c r="A14" s="237" t="s">
        <v>123</v>
      </c>
      <c r="B14" s="238"/>
      <c r="C14" s="238"/>
      <c r="D14" s="238"/>
      <c r="E14" s="238"/>
      <c r="F14" s="238"/>
      <c r="G14" s="238"/>
      <c r="H14" s="239"/>
      <c r="I14" s="20">
        <v>9</v>
      </c>
      <c r="J14" s="100">
        <v>7100560</v>
      </c>
      <c r="K14" s="100">
        <v>-229499066</v>
      </c>
    </row>
    <row r="15" spans="1:11" ht="12.75">
      <c r="A15" s="237" t="s">
        <v>124</v>
      </c>
      <c r="B15" s="238"/>
      <c r="C15" s="238"/>
      <c r="D15" s="238"/>
      <c r="E15" s="238"/>
      <c r="F15" s="238"/>
      <c r="G15" s="238"/>
      <c r="H15" s="239"/>
      <c r="I15" s="20">
        <v>10</v>
      </c>
      <c r="J15" s="100"/>
      <c r="K15" s="100">
        <v>-34558009</v>
      </c>
    </row>
    <row r="16" spans="1:11" ht="21" customHeight="1">
      <c r="A16" s="237" t="s">
        <v>125</v>
      </c>
      <c r="B16" s="238"/>
      <c r="C16" s="238"/>
      <c r="D16" s="238"/>
      <c r="E16" s="238"/>
      <c r="F16" s="238"/>
      <c r="G16" s="238"/>
      <c r="H16" s="239"/>
      <c r="I16" s="20">
        <v>11</v>
      </c>
      <c r="J16" s="100">
        <v>-16754</v>
      </c>
      <c r="K16" s="100">
        <v>10899507</v>
      </c>
    </row>
    <row r="17" spans="1:11" ht="12.75">
      <c r="A17" s="237" t="s">
        <v>126</v>
      </c>
      <c r="B17" s="238"/>
      <c r="C17" s="238"/>
      <c r="D17" s="238"/>
      <c r="E17" s="238"/>
      <c r="F17" s="238"/>
      <c r="G17" s="238"/>
      <c r="H17" s="239"/>
      <c r="I17" s="20">
        <v>12</v>
      </c>
      <c r="J17" s="100">
        <v>-23201194</v>
      </c>
      <c r="K17" s="100">
        <v>-118291401</v>
      </c>
    </row>
    <row r="18" spans="1:11" ht="12.75">
      <c r="A18" s="243" t="s">
        <v>127</v>
      </c>
      <c r="B18" s="238"/>
      <c r="C18" s="238"/>
      <c r="D18" s="238"/>
      <c r="E18" s="238"/>
      <c r="F18" s="238"/>
      <c r="G18" s="238"/>
      <c r="H18" s="239"/>
      <c r="I18" s="20">
        <v>13</v>
      </c>
      <c r="J18" s="101">
        <f>SUM(J19:J35)</f>
        <v>44001317</v>
      </c>
      <c r="K18" s="101">
        <f>SUM(K19:K35)</f>
        <v>437034799.5257457</v>
      </c>
    </row>
    <row r="19" spans="1:11" ht="12.75">
      <c r="A19" s="237" t="s">
        <v>128</v>
      </c>
      <c r="B19" s="238"/>
      <c r="C19" s="238"/>
      <c r="D19" s="238"/>
      <c r="E19" s="238"/>
      <c r="F19" s="238"/>
      <c r="G19" s="238"/>
      <c r="H19" s="239"/>
      <c r="I19" s="20">
        <v>14</v>
      </c>
      <c r="J19" s="100">
        <v>50800526</v>
      </c>
      <c r="K19" s="100">
        <v>180407596.29176813</v>
      </c>
    </row>
    <row r="20" spans="1:11" ht="19.5" customHeight="1">
      <c r="A20" s="237" t="s">
        <v>151</v>
      </c>
      <c r="B20" s="238"/>
      <c r="C20" s="238"/>
      <c r="D20" s="238"/>
      <c r="E20" s="238"/>
      <c r="F20" s="238"/>
      <c r="G20" s="238"/>
      <c r="H20" s="239"/>
      <c r="I20" s="20">
        <v>15</v>
      </c>
      <c r="J20" s="100">
        <v>-117423599</v>
      </c>
      <c r="K20" s="100">
        <v>-126638761.61999995</v>
      </c>
    </row>
    <row r="21" spans="1:11" ht="12.75">
      <c r="A21" s="237" t="s">
        <v>129</v>
      </c>
      <c r="B21" s="238"/>
      <c r="C21" s="238"/>
      <c r="D21" s="238"/>
      <c r="E21" s="238"/>
      <c r="F21" s="238"/>
      <c r="G21" s="238"/>
      <c r="H21" s="239"/>
      <c r="I21" s="20">
        <v>16</v>
      </c>
      <c r="J21" s="100">
        <v>76305127</v>
      </c>
      <c r="K21" s="100">
        <v>162056556.9035771</v>
      </c>
    </row>
    <row r="22" spans="1:11" ht="22.5" customHeight="1">
      <c r="A22" s="237" t="s">
        <v>130</v>
      </c>
      <c r="B22" s="238"/>
      <c r="C22" s="238"/>
      <c r="D22" s="238"/>
      <c r="E22" s="238"/>
      <c r="F22" s="238"/>
      <c r="G22" s="238"/>
      <c r="H22" s="239"/>
      <c r="I22" s="20">
        <v>17</v>
      </c>
      <c r="J22" s="100"/>
      <c r="K22" s="100"/>
    </row>
    <row r="23" spans="1:11" ht="21" customHeight="1">
      <c r="A23" s="237" t="s">
        <v>131</v>
      </c>
      <c r="B23" s="238"/>
      <c r="C23" s="238"/>
      <c r="D23" s="238"/>
      <c r="E23" s="238"/>
      <c r="F23" s="238"/>
      <c r="G23" s="238"/>
      <c r="H23" s="239"/>
      <c r="I23" s="20">
        <v>18</v>
      </c>
      <c r="J23" s="100">
        <v>-47302</v>
      </c>
      <c r="K23" s="100">
        <v>6054340.32</v>
      </c>
    </row>
    <row r="24" spans="1:11" ht="12.75">
      <c r="A24" s="237" t="s">
        <v>132</v>
      </c>
      <c r="B24" s="238"/>
      <c r="C24" s="238"/>
      <c r="D24" s="238"/>
      <c r="E24" s="238"/>
      <c r="F24" s="238"/>
      <c r="G24" s="238"/>
      <c r="H24" s="239"/>
      <c r="I24" s="20">
        <v>19</v>
      </c>
      <c r="J24" s="100">
        <v>-19556515</v>
      </c>
      <c r="K24" s="100">
        <v>-65682531.51999992</v>
      </c>
    </row>
    <row r="25" spans="1:11" ht="12.75">
      <c r="A25" s="237" t="s">
        <v>133</v>
      </c>
      <c r="B25" s="238"/>
      <c r="C25" s="238"/>
      <c r="D25" s="238"/>
      <c r="E25" s="238"/>
      <c r="F25" s="238"/>
      <c r="G25" s="238"/>
      <c r="H25" s="239"/>
      <c r="I25" s="20">
        <v>20</v>
      </c>
      <c r="J25" s="100">
        <v>-5298967</v>
      </c>
      <c r="K25" s="100">
        <v>5415323.219999999</v>
      </c>
    </row>
    <row r="26" spans="1:11" ht="12.75">
      <c r="A26" s="237" t="s">
        <v>134</v>
      </c>
      <c r="B26" s="238"/>
      <c r="C26" s="238"/>
      <c r="D26" s="238"/>
      <c r="E26" s="238"/>
      <c r="F26" s="238"/>
      <c r="G26" s="238"/>
      <c r="H26" s="239"/>
      <c r="I26" s="20">
        <v>21</v>
      </c>
      <c r="J26" s="100">
        <v>204840393</v>
      </c>
      <c r="K26" s="100">
        <v>271894249</v>
      </c>
    </row>
    <row r="27" spans="1:11" ht="12.75">
      <c r="A27" s="237" t="s">
        <v>135</v>
      </c>
      <c r="B27" s="238"/>
      <c r="C27" s="238"/>
      <c r="D27" s="238"/>
      <c r="E27" s="238"/>
      <c r="F27" s="238"/>
      <c r="G27" s="238"/>
      <c r="H27" s="239"/>
      <c r="I27" s="20">
        <v>22</v>
      </c>
      <c r="J27" s="100">
        <v>3274980</v>
      </c>
      <c r="K27" s="100"/>
    </row>
    <row r="28" spans="1:11" ht="21" customHeight="1">
      <c r="A28" s="237" t="s">
        <v>150</v>
      </c>
      <c r="B28" s="238"/>
      <c r="C28" s="238"/>
      <c r="D28" s="238"/>
      <c r="E28" s="238"/>
      <c r="F28" s="238"/>
      <c r="G28" s="238"/>
      <c r="H28" s="239"/>
      <c r="I28" s="20">
        <v>23</v>
      </c>
      <c r="J28" s="100">
        <v>-19580536</v>
      </c>
      <c r="K28" s="100">
        <v>-13900781.329999998</v>
      </c>
    </row>
    <row r="29" spans="1:11" ht="12.75">
      <c r="A29" s="237" t="s">
        <v>136</v>
      </c>
      <c r="B29" s="238"/>
      <c r="C29" s="238"/>
      <c r="D29" s="238"/>
      <c r="E29" s="238"/>
      <c r="F29" s="238"/>
      <c r="G29" s="238"/>
      <c r="H29" s="239"/>
      <c r="I29" s="20">
        <v>24</v>
      </c>
      <c r="J29" s="100">
        <v>52266070</v>
      </c>
      <c r="K29" s="100">
        <v>74322706.01000023</v>
      </c>
    </row>
    <row r="30" spans="1:11" ht="19.5" customHeight="1">
      <c r="A30" s="237" t="s">
        <v>137</v>
      </c>
      <c r="B30" s="238"/>
      <c r="C30" s="238"/>
      <c r="D30" s="238"/>
      <c r="E30" s="238"/>
      <c r="F30" s="238"/>
      <c r="G30" s="238"/>
      <c r="H30" s="239"/>
      <c r="I30" s="20">
        <v>25</v>
      </c>
      <c r="J30" s="100">
        <v>47302</v>
      </c>
      <c r="K30" s="100">
        <v>-6054340.32</v>
      </c>
    </row>
    <row r="31" spans="1:11" ht="12.75">
      <c r="A31" s="237" t="s">
        <v>138</v>
      </c>
      <c r="B31" s="238"/>
      <c r="C31" s="238"/>
      <c r="D31" s="238"/>
      <c r="E31" s="238"/>
      <c r="F31" s="238"/>
      <c r="G31" s="238"/>
      <c r="H31" s="239"/>
      <c r="I31" s="20">
        <v>26</v>
      </c>
      <c r="J31" s="100">
        <v>-15770859</v>
      </c>
      <c r="K31" s="100">
        <v>5461139.297350004</v>
      </c>
    </row>
    <row r="32" spans="1:11" ht="12.75">
      <c r="A32" s="237" t="s">
        <v>139</v>
      </c>
      <c r="B32" s="238"/>
      <c r="C32" s="238"/>
      <c r="D32" s="238"/>
      <c r="E32" s="238"/>
      <c r="F32" s="238"/>
      <c r="G32" s="238"/>
      <c r="H32" s="239"/>
      <c r="I32" s="20">
        <v>27</v>
      </c>
      <c r="J32" s="100"/>
      <c r="K32" s="100">
        <v>0</v>
      </c>
    </row>
    <row r="33" spans="1:11" ht="12.75">
      <c r="A33" s="237" t="s">
        <v>140</v>
      </c>
      <c r="B33" s="238"/>
      <c r="C33" s="238"/>
      <c r="D33" s="238"/>
      <c r="E33" s="238"/>
      <c r="F33" s="238"/>
      <c r="G33" s="238"/>
      <c r="H33" s="239"/>
      <c r="I33" s="20">
        <v>28</v>
      </c>
      <c r="J33" s="100">
        <v>-71162828</v>
      </c>
      <c r="K33" s="100">
        <v>-72706458.51</v>
      </c>
    </row>
    <row r="34" spans="1:11" ht="12.75">
      <c r="A34" s="237" t="s">
        <v>141</v>
      </c>
      <c r="B34" s="238"/>
      <c r="C34" s="238"/>
      <c r="D34" s="238"/>
      <c r="E34" s="238"/>
      <c r="F34" s="238"/>
      <c r="G34" s="238"/>
      <c r="H34" s="239"/>
      <c r="I34" s="20">
        <v>29</v>
      </c>
      <c r="J34" s="100">
        <v>-50142167</v>
      </c>
      <c r="K34" s="100">
        <v>37581831.56305008</v>
      </c>
    </row>
    <row r="35" spans="1:11" ht="21" customHeight="1">
      <c r="A35" s="237" t="s">
        <v>142</v>
      </c>
      <c r="B35" s="238"/>
      <c r="C35" s="238"/>
      <c r="D35" s="238"/>
      <c r="E35" s="238"/>
      <c r="F35" s="238"/>
      <c r="G35" s="238"/>
      <c r="H35" s="239"/>
      <c r="I35" s="20">
        <v>30</v>
      </c>
      <c r="J35" s="100">
        <v>-44550308</v>
      </c>
      <c r="K35" s="100">
        <v>-21176069.78000001</v>
      </c>
    </row>
    <row r="36" spans="1:11" ht="12.75">
      <c r="A36" s="243" t="s">
        <v>143</v>
      </c>
      <c r="B36" s="238"/>
      <c r="C36" s="238"/>
      <c r="D36" s="238"/>
      <c r="E36" s="238"/>
      <c r="F36" s="238"/>
      <c r="G36" s="238"/>
      <c r="H36" s="239"/>
      <c r="I36" s="20">
        <v>31</v>
      </c>
      <c r="J36" s="100">
        <v>-54337240</v>
      </c>
      <c r="K36" s="100">
        <v>-45860486</v>
      </c>
    </row>
    <row r="37" spans="1:11" ht="12.75">
      <c r="A37" s="243" t="s">
        <v>95</v>
      </c>
      <c r="B37" s="238"/>
      <c r="C37" s="238"/>
      <c r="D37" s="238"/>
      <c r="E37" s="238"/>
      <c r="F37" s="238"/>
      <c r="G37" s="238"/>
      <c r="H37" s="239"/>
      <c r="I37" s="20">
        <v>32</v>
      </c>
      <c r="J37" s="101">
        <f>SUM(J38:J51)</f>
        <v>-178277131</v>
      </c>
      <c r="K37" s="101">
        <f>SUM(K38:K51)</f>
        <v>-241864930.96</v>
      </c>
    </row>
    <row r="38" spans="1:11" ht="12.75">
      <c r="A38" s="237" t="s">
        <v>144</v>
      </c>
      <c r="B38" s="238"/>
      <c r="C38" s="238"/>
      <c r="D38" s="238"/>
      <c r="E38" s="238"/>
      <c r="F38" s="238"/>
      <c r="G38" s="238"/>
      <c r="H38" s="239"/>
      <c r="I38" s="20">
        <v>33</v>
      </c>
      <c r="J38" s="100">
        <v>9222035</v>
      </c>
      <c r="K38" s="100">
        <v>19955263</v>
      </c>
    </row>
    <row r="39" spans="1:11" ht="12.75">
      <c r="A39" s="237" t="s">
        <v>145</v>
      </c>
      <c r="B39" s="238"/>
      <c r="C39" s="238"/>
      <c r="D39" s="238"/>
      <c r="E39" s="238"/>
      <c r="F39" s="238"/>
      <c r="G39" s="238"/>
      <c r="H39" s="239"/>
      <c r="I39" s="20">
        <v>34</v>
      </c>
      <c r="J39" s="100">
        <v>-69267621</v>
      </c>
      <c r="K39" s="100">
        <v>-34193150</v>
      </c>
    </row>
    <row r="40" spans="1:11" ht="12.75">
      <c r="A40" s="237" t="s">
        <v>146</v>
      </c>
      <c r="B40" s="238"/>
      <c r="C40" s="238"/>
      <c r="D40" s="238"/>
      <c r="E40" s="238"/>
      <c r="F40" s="238"/>
      <c r="G40" s="238"/>
      <c r="H40" s="239"/>
      <c r="I40" s="20">
        <v>35</v>
      </c>
      <c r="J40" s="100">
        <v>237804</v>
      </c>
      <c r="K40" s="100"/>
    </row>
    <row r="41" spans="1:11" ht="12.75">
      <c r="A41" s="237" t="s">
        <v>147</v>
      </c>
      <c r="B41" s="238"/>
      <c r="C41" s="238"/>
      <c r="D41" s="238"/>
      <c r="E41" s="238"/>
      <c r="F41" s="238"/>
      <c r="G41" s="238"/>
      <c r="H41" s="239"/>
      <c r="I41" s="20">
        <v>36</v>
      </c>
      <c r="J41" s="100">
        <v>-8903911</v>
      </c>
      <c r="K41" s="100">
        <v>-2027176</v>
      </c>
    </row>
    <row r="42" spans="1:11" ht="21" customHeight="1">
      <c r="A42" s="237" t="s">
        <v>148</v>
      </c>
      <c r="B42" s="238"/>
      <c r="C42" s="238"/>
      <c r="D42" s="238"/>
      <c r="E42" s="238"/>
      <c r="F42" s="238"/>
      <c r="G42" s="238"/>
      <c r="H42" s="239"/>
      <c r="I42" s="20">
        <v>37</v>
      </c>
      <c r="J42" s="100">
        <v>433119</v>
      </c>
      <c r="K42" s="100"/>
    </row>
    <row r="43" spans="1:11" ht="21.75" customHeight="1">
      <c r="A43" s="237" t="s">
        <v>149</v>
      </c>
      <c r="B43" s="238"/>
      <c r="C43" s="238"/>
      <c r="D43" s="238"/>
      <c r="E43" s="238"/>
      <c r="F43" s="238"/>
      <c r="G43" s="238"/>
      <c r="H43" s="239"/>
      <c r="I43" s="20">
        <v>38</v>
      </c>
      <c r="J43" s="100">
        <v>-11820494</v>
      </c>
      <c r="K43" s="100">
        <v>-81376244</v>
      </c>
    </row>
    <row r="44" spans="1:11" ht="23.25" customHeight="1">
      <c r="A44" s="237" t="s">
        <v>152</v>
      </c>
      <c r="B44" s="238"/>
      <c r="C44" s="238"/>
      <c r="D44" s="238"/>
      <c r="E44" s="238"/>
      <c r="F44" s="238"/>
      <c r="G44" s="238"/>
      <c r="H44" s="239"/>
      <c r="I44" s="20">
        <v>39</v>
      </c>
      <c r="J44" s="100">
        <v>13688777</v>
      </c>
      <c r="K44" s="100">
        <v>40116167</v>
      </c>
    </row>
    <row r="45" spans="1:11" ht="12.75">
      <c r="A45" s="237" t="s">
        <v>255</v>
      </c>
      <c r="B45" s="238"/>
      <c r="C45" s="238"/>
      <c r="D45" s="238"/>
      <c r="E45" s="238"/>
      <c r="F45" s="238"/>
      <c r="G45" s="238"/>
      <c r="H45" s="239"/>
      <c r="I45" s="20">
        <v>40</v>
      </c>
      <c r="J45" s="100">
        <v>80271090</v>
      </c>
      <c r="K45" s="100">
        <v>109012553</v>
      </c>
    </row>
    <row r="46" spans="1:11" ht="12.75">
      <c r="A46" s="237" t="s">
        <v>256</v>
      </c>
      <c r="B46" s="238"/>
      <c r="C46" s="238"/>
      <c r="D46" s="238"/>
      <c r="E46" s="238"/>
      <c r="F46" s="238"/>
      <c r="G46" s="238"/>
      <c r="H46" s="239"/>
      <c r="I46" s="20">
        <v>41</v>
      </c>
      <c r="J46" s="100">
        <v>-188366596</v>
      </c>
      <c r="K46" s="100">
        <v>-299092603</v>
      </c>
    </row>
    <row r="47" spans="1:11" ht="12.75">
      <c r="A47" s="237" t="s">
        <v>257</v>
      </c>
      <c r="B47" s="238"/>
      <c r="C47" s="238"/>
      <c r="D47" s="238"/>
      <c r="E47" s="238"/>
      <c r="F47" s="238"/>
      <c r="G47" s="238"/>
      <c r="H47" s="239"/>
      <c r="I47" s="20">
        <v>42</v>
      </c>
      <c r="J47" s="100"/>
      <c r="K47" s="100">
        <v>1314422</v>
      </c>
    </row>
    <row r="48" spans="1:11" ht="12.75">
      <c r="A48" s="237" t="s">
        <v>258</v>
      </c>
      <c r="B48" s="238"/>
      <c r="C48" s="238"/>
      <c r="D48" s="238"/>
      <c r="E48" s="238"/>
      <c r="F48" s="238"/>
      <c r="G48" s="238"/>
      <c r="H48" s="239"/>
      <c r="I48" s="20">
        <v>43</v>
      </c>
      <c r="J48" s="100">
        <v>-8086626</v>
      </c>
      <c r="K48" s="100">
        <v>-1288898</v>
      </c>
    </row>
    <row r="49" spans="1:11" ht="12.75">
      <c r="A49" s="237" t="s">
        <v>259</v>
      </c>
      <c r="B49" s="244"/>
      <c r="C49" s="244"/>
      <c r="D49" s="244"/>
      <c r="E49" s="244"/>
      <c r="F49" s="244"/>
      <c r="G49" s="244"/>
      <c r="H49" s="245"/>
      <c r="I49" s="20">
        <v>44</v>
      </c>
      <c r="J49" s="100">
        <v>1982736</v>
      </c>
      <c r="K49" s="100">
        <v>2787773.039999999</v>
      </c>
    </row>
    <row r="50" spans="1:11" ht="12.75">
      <c r="A50" s="237" t="s">
        <v>285</v>
      </c>
      <c r="B50" s="244"/>
      <c r="C50" s="244"/>
      <c r="D50" s="244"/>
      <c r="E50" s="244"/>
      <c r="F50" s="244"/>
      <c r="G50" s="244"/>
      <c r="H50" s="245"/>
      <c r="I50" s="20">
        <v>45</v>
      </c>
      <c r="J50" s="100">
        <v>6271979</v>
      </c>
      <c r="K50" s="100">
        <v>323751179</v>
      </c>
    </row>
    <row r="51" spans="1:11" ht="12.75">
      <c r="A51" s="237" t="s">
        <v>286</v>
      </c>
      <c r="B51" s="244"/>
      <c r="C51" s="244"/>
      <c r="D51" s="244"/>
      <c r="E51" s="244"/>
      <c r="F51" s="244"/>
      <c r="G51" s="244"/>
      <c r="H51" s="245"/>
      <c r="I51" s="20">
        <v>46</v>
      </c>
      <c r="J51" s="100">
        <v>-3939423</v>
      </c>
      <c r="K51" s="100">
        <v>-320824217</v>
      </c>
    </row>
    <row r="52" spans="1:11" ht="12.75">
      <c r="A52" s="243" t="s">
        <v>96</v>
      </c>
      <c r="B52" s="244"/>
      <c r="C52" s="244"/>
      <c r="D52" s="244"/>
      <c r="E52" s="244"/>
      <c r="F52" s="244"/>
      <c r="G52" s="244"/>
      <c r="H52" s="245"/>
      <c r="I52" s="20">
        <v>47</v>
      </c>
      <c r="J52" s="101">
        <f>SUM(J53:J57)</f>
        <v>-99539133</v>
      </c>
      <c r="K52" s="101">
        <f>SUM(K53:K57)</f>
        <v>-34839517</v>
      </c>
    </row>
    <row r="53" spans="1:11" ht="12.75">
      <c r="A53" s="237" t="s">
        <v>287</v>
      </c>
      <c r="B53" s="244"/>
      <c r="C53" s="244"/>
      <c r="D53" s="244"/>
      <c r="E53" s="244"/>
      <c r="F53" s="244"/>
      <c r="G53" s="244"/>
      <c r="H53" s="245"/>
      <c r="I53" s="20">
        <v>48</v>
      </c>
      <c r="J53" s="100"/>
      <c r="K53" s="100"/>
    </row>
    <row r="54" spans="1:11" ht="12.75">
      <c r="A54" s="237" t="s">
        <v>288</v>
      </c>
      <c r="B54" s="244"/>
      <c r="C54" s="244"/>
      <c r="D54" s="244"/>
      <c r="E54" s="244"/>
      <c r="F54" s="244"/>
      <c r="G54" s="244"/>
      <c r="H54" s="245"/>
      <c r="I54" s="20">
        <v>49</v>
      </c>
      <c r="J54" s="100">
        <v>203347</v>
      </c>
      <c r="K54" s="100">
        <v>31596</v>
      </c>
    </row>
    <row r="55" spans="1:11" ht="12.75">
      <c r="A55" s="237" t="s">
        <v>289</v>
      </c>
      <c r="B55" s="244"/>
      <c r="C55" s="244"/>
      <c r="D55" s="244"/>
      <c r="E55" s="244"/>
      <c r="F55" s="244"/>
      <c r="G55" s="244"/>
      <c r="H55" s="245"/>
      <c r="I55" s="20">
        <v>50</v>
      </c>
      <c r="J55" s="100">
        <v>-96843597</v>
      </c>
      <c r="K55" s="100">
        <v>-1026315</v>
      </c>
    </row>
    <row r="56" spans="1:11" ht="12.75">
      <c r="A56" s="237" t="s">
        <v>290</v>
      </c>
      <c r="B56" s="244"/>
      <c r="C56" s="244"/>
      <c r="D56" s="244"/>
      <c r="E56" s="244"/>
      <c r="F56" s="244"/>
      <c r="G56" s="244"/>
      <c r="H56" s="245"/>
      <c r="I56" s="20">
        <v>51</v>
      </c>
      <c r="J56" s="100"/>
      <c r="K56" s="100"/>
    </row>
    <row r="57" spans="1:11" ht="12.75">
      <c r="A57" s="237" t="s">
        <v>291</v>
      </c>
      <c r="B57" s="244"/>
      <c r="C57" s="244"/>
      <c r="D57" s="244"/>
      <c r="E57" s="244"/>
      <c r="F57" s="244"/>
      <c r="G57" s="244"/>
      <c r="H57" s="245"/>
      <c r="I57" s="20">
        <v>52</v>
      </c>
      <c r="J57" s="100">
        <v>-2898883</v>
      </c>
      <c r="K57" s="100">
        <v>-33844798</v>
      </c>
    </row>
    <row r="58" spans="1:11" ht="12.75">
      <c r="A58" s="243" t="s">
        <v>97</v>
      </c>
      <c r="B58" s="244"/>
      <c r="C58" s="244"/>
      <c r="D58" s="244"/>
      <c r="E58" s="244"/>
      <c r="F58" s="244"/>
      <c r="G58" s="244"/>
      <c r="H58" s="245"/>
      <c r="I58" s="20">
        <v>53</v>
      </c>
      <c r="J58" s="101">
        <f>J6+J37+J52</f>
        <v>-4087480</v>
      </c>
      <c r="K58" s="101">
        <f>K6+K37+K52</f>
        <v>42475322.36574581</v>
      </c>
    </row>
    <row r="59" spans="1:11" ht="21.75" customHeight="1">
      <c r="A59" s="243" t="s">
        <v>292</v>
      </c>
      <c r="B59" s="244"/>
      <c r="C59" s="244"/>
      <c r="D59" s="244"/>
      <c r="E59" s="244"/>
      <c r="F59" s="244"/>
      <c r="G59" s="244"/>
      <c r="H59" s="245"/>
      <c r="I59" s="20">
        <v>54</v>
      </c>
      <c r="J59" s="100">
        <v>812500</v>
      </c>
      <c r="K59" s="100">
        <v>-33031508</v>
      </c>
    </row>
    <row r="60" spans="1:11" ht="12.75">
      <c r="A60" s="243" t="s">
        <v>98</v>
      </c>
      <c r="B60" s="244"/>
      <c r="C60" s="244"/>
      <c r="D60" s="244"/>
      <c r="E60" s="244"/>
      <c r="F60" s="244"/>
      <c r="G60" s="244"/>
      <c r="H60" s="245"/>
      <c r="I60" s="20">
        <v>55</v>
      </c>
      <c r="J60" s="101">
        <f>SUM(J58:J59)</f>
        <v>-3274980</v>
      </c>
      <c r="K60" s="101">
        <f>SUM(K58:K59)</f>
        <v>9443814.365745813</v>
      </c>
    </row>
    <row r="61" spans="1:11" ht="12.75">
      <c r="A61" s="237" t="s">
        <v>293</v>
      </c>
      <c r="B61" s="244"/>
      <c r="C61" s="244"/>
      <c r="D61" s="244"/>
      <c r="E61" s="244"/>
      <c r="F61" s="244"/>
      <c r="G61" s="244"/>
      <c r="H61" s="245"/>
      <c r="I61" s="20">
        <v>56</v>
      </c>
      <c r="J61" s="100">
        <v>88487953</v>
      </c>
      <c r="K61" s="100">
        <v>85212973.62</v>
      </c>
    </row>
    <row r="62" spans="1:11" ht="12.75">
      <c r="A62" s="246" t="s">
        <v>99</v>
      </c>
      <c r="B62" s="247"/>
      <c r="C62" s="247"/>
      <c r="D62" s="247"/>
      <c r="E62" s="247"/>
      <c r="F62" s="247"/>
      <c r="G62" s="247"/>
      <c r="H62" s="248"/>
      <c r="I62" s="21">
        <v>57</v>
      </c>
      <c r="J62" s="102">
        <f>SUM(J60:J61)</f>
        <v>85212973</v>
      </c>
      <c r="K62" s="103">
        <f>SUM(K60:K61)</f>
        <v>94656787.98574582</v>
      </c>
    </row>
    <row r="63" ht="12.75">
      <c r="A63" s="47" t="s">
        <v>4</v>
      </c>
    </row>
  </sheetData>
  <sheetProtection/>
  <mergeCells count="62">
    <mergeCell ref="A46:H46"/>
    <mergeCell ref="A47:H47"/>
    <mergeCell ref="A60:H60"/>
    <mergeCell ref="A61:H61"/>
    <mergeCell ref="A62:H62"/>
    <mergeCell ref="D3:E3"/>
    <mergeCell ref="A56:H56"/>
    <mergeCell ref="A57:H57"/>
    <mergeCell ref="A58:H58"/>
    <mergeCell ref="A59:H59"/>
    <mergeCell ref="A54:H54"/>
    <mergeCell ref="A55:H55"/>
    <mergeCell ref="A48:H48"/>
    <mergeCell ref="A49:H49"/>
    <mergeCell ref="A50:H50"/>
    <mergeCell ref="A51:H51"/>
    <mergeCell ref="A52:H52"/>
    <mergeCell ref="A53:H53"/>
    <mergeCell ref="A38:H38"/>
    <mergeCell ref="A39:H39"/>
    <mergeCell ref="A40:H40"/>
    <mergeCell ref="A41:H41"/>
    <mergeCell ref="A44:H44"/>
    <mergeCell ref="A45:H45"/>
    <mergeCell ref="A42:H42"/>
    <mergeCell ref="A43:H43"/>
    <mergeCell ref="A28:H28"/>
    <mergeCell ref="A29:H29"/>
    <mergeCell ref="A30:H30"/>
    <mergeCell ref="A31:H31"/>
    <mergeCell ref="A32:H32"/>
    <mergeCell ref="A33:H33"/>
    <mergeCell ref="A36:H36"/>
    <mergeCell ref="A37:H37"/>
    <mergeCell ref="A18:H18"/>
    <mergeCell ref="A19:H19"/>
    <mergeCell ref="A20:H20"/>
    <mergeCell ref="A21:H21"/>
    <mergeCell ref="A34:H34"/>
    <mergeCell ref="A35:H35"/>
    <mergeCell ref="A24:H24"/>
    <mergeCell ref="A25:H25"/>
    <mergeCell ref="A26:H26"/>
    <mergeCell ref="A27:H27"/>
    <mergeCell ref="A22:H22"/>
    <mergeCell ref="A23:H23"/>
    <mergeCell ref="A10:H10"/>
    <mergeCell ref="A11:H11"/>
    <mergeCell ref="A14:H14"/>
    <mergeCell ref="A15:H15"/>
    <mergeCell ref="A16:H16"/>
    <mergeCell ref="A17:H17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18:K18" formulaRange="1"/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E21">
      <selection activeCell="L7" sqref="L7"/>
    </sheetView>
  </sheetViews>
  <sheetFormatPr defaultColWidth="9.140625" defaultRowHeight="12.75"/>
  <cols>
    <col min="5" max="5" width="10.00390625" style="0" customWidth="1"/>
    <col min="8" max="8" width="10.140625" style="0" customWidth="1"/>
    <col min="12" max="12" width="11.421875" style="0" customWidth="1"/>
  </cols>
  <sheetData>
    <row r="1" spans="1:12" ht="13.5">
      <c r="A1" s="263" t="s">
        <v>153</v>
      </c>
      <c r="B1" s="232"/>
      <c r="C1" s="232"/>
      <c r="D1" s="232"/>
      <c r="E1" s="264"/>
      <c r="F1" s="265"/>
      <c r="G1" s="265"/>
      <c r="H1" s="265"/>
      <c r="I1" s="265"/>
      <c r="J1" s="265"/>
      <c r="K1" s="266"/>
      <c r="L1" s="5"/>
    </row>
    <row r="2" spans="1:12" ht="12.75" customHeight="1">
      <c r="A2" s="233" t="str">
        <f>NT!$A$2</f>
        <v>U razdoblju: 01.01.2011.-31.12.2011.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5"/>
    </row>
    <row r="3" spans="1:13" ht="12.75">
      <c r="A3" s="40"/>
      <c r="B3" s="39"/>
      <c r="C3" s="39"/>
      <c r="D3" s="39"/>
      <c r="E3" s="48"/>
      <c r="F3" s="3"/>
      <c r="G3" s="3"/>
      <c r="H3" s="3"/>
      <c r="I3" s="3"/>
      <c r="J3" s="3"/>
      <c r="K3" s="3"/>
      <c r="L3" s="262" t="s">
        <v>60</v>
      </c>
      <c r="M3" s="262"/>
    </row>
    <row r="4" spans="1:13" ht="13.5" customHeight="1" thickBot="1">
      <c r="A4" s="273" t="s">
        <v>47</v>
      </c>
      <c r="B4" s="274"/>
      <c r="C4" s="275"/>
      <c r="D4" s="279" t="s">
        <v>64</v>
      </c>
      <c r="E4" s="259" t="s">
        <v>218</v>
      </c>
      <c r="F4" s="260"/>
      <c r="G4" s="260"/>
      <c r="H4" s="260"/>
      <c r="I4" s="260"/>
      <c r="J4" s="260"/>
      <c r="K4" s="261"/>
      <c r="L4" s="257" t="s">
        <v>225</v>
      </c>
      <c r="M4" s="257" t="s">
        <v>87</v>
      </c>
    </row>
    <row r="5" spans="1:13" ht="57" thickBot="1">
      <c r="A5" s="276"/>
      <c r="B5" s="277"/>
      <c r="C5" s="278"/>
      <c r="D5" s="280"/>
      <c r="E5" s="44" t="s">
        <v>221</v>
      </c>
      <c r="F5" s="44" t="s">
        <v>45</v>
      </c>
      <c r="G5" s="44" t="s">
        <v>222</v>
      </c>
      <c r="H5" s="44" t="s">
        <v>223</v>
      </c>
      <c r="I5" s="44" t="s">
        <v>46</v>
      </c>
      <c r="J5" s="44" t="s">
        <v>224</v>
      </c>
      <c r="K5" s="44" t="s">
        <v>86</v>
      </c>
      <c r="L5" s="258"/>
      <c r="M5" s="258"/>
    </row>
    <row r="6" spans="1:13" ht="12.75">
      <c r="A6" s="267">
        <v>1</v>
      </c>
      <c r="B6" s="268"/>
      <c r="C6" s="269"/>
      <c r="D6" s="49">
        <v>2</v>
      </c>
      <c r="E6" s="49" t="s">
        <v>62</v>
      </c>
      <c r="F6" s="50" t="s">
        <v>63</v>
      </c>
      <c r="G6" s="49" t="s">
        <v>65</v>
      </c>
      <c r="H6" s="50" t="s">
        <v>66</v>
      </c>
      <c r="I6" s="49" t="s">
        <v>67</v>
      </c>
      <c r="J6" s="50" t="s">
        <v>68</v>
      </c>
      <c r="K6" s="49" t="s">
        <v>69</v>
      </c>
      <c r="L6" s="50" t="s">
        <v>70</v>
      </c>
      <c r="M6" s="49" t="s">
        <v>71</v>
      </c>
    </row>
    <row r="7" spans="1:13" ht="21" customHeight="1">
      <c r="A7" s="270" t="s">
        <v>308</v>
      </c>
      <c r="B7" s="271"/>
      <c r="C7" s="272"/>
      <c r="D7" s="23">
        <v>1</v>
      </c>
      <c r="E7" s="90">
        <v>442887200</v>
      </c>
      <c r="F7" s="90">
        <v>0</v>
      </c>
      <c r="G7" s="90">
        <v>492570679</v>
      </c>
      <c r="H7" s="90">
        <v>423894652</v>
      </c>
      <c r="I7" s="90">
        <v>274246101</v>
      </c>
      <c r="J7" s="90">
        <v>152504002</v>
      </c>
      <c r="K7" s="91">
        <f>SUM(E7:J7)</f>
        <v>1786102634</v>
      </c>
      <c r="L7" s="90">
        <v>62855107</v>
      </c>
      <c r="M7" s="91">
        <f>K7+L7</f>
        <v>1848957741</v>
      </c>
    </row>
    <row r="8" spans="1:13" ht="22.5" customHeight="1">
      <c r="A8" s="250" t="s">
        <v>268</v>
      </c>
      <c r="B8" s="252"/>
      <c r="C8" s="253"/>
      <c r="D8" s="4">
        <v>2</v>
      </c>
      <c r="E8" s="92"/>
      <c r="F8" s="92"/>
      <c r="G8" s="92"/>
      <c r="H8" s="92"/>
      <c r="I8" s="92">
        <v>906944</v>
      </c>
      <c r="J8" s="92"/>
      <c r="K8" s="93">
        <f aca="true" t="shared" si="0" ref="K8:K40">SUM(E8:J8)</f>
        <v>906944</v>
      </c>
      <c r="L8" s="92">
        <v>1746368</v>
      </c>
      <c r="M8" s="93">
        <f aca="true" t="shared" si="1" ref="M8:M40">K8+L8</f>
        <v>2653312</v>
      </c>
    </row>
    <row r="9" spans="1:13" ht="21.75" customHeight="1">
      <c r="A9" s="250" t="s">
        <v>269</v>
      </c>
      <c r="B9" s="252"/>
      <c r="C9" s="253"/>
      <c r="D9" s="4">
        <v>3</v>
      </c>
      <c r="E9" s="92"/>
      <c r="F9" s="92"/>
      <c r="G9" s="92">
        <v>-7526061</v>
      </c>
      <c r="H9" s="92"/>
      <c r="I9" s="92">
        <v>-6134196</v>
      </c>
      <c r="J9" s="92"/>
      <c r="K9" s="93">
        <f t="shared" si="0"/>
        <v>-13660257</v>
      </c>
      <c r="L9" s="92">
        <v>835504</v>
      </c>
      <c r="M9" s="93">
        <f t="shared" si="1"/>
        <v>-12824753</v>
      </c>
    </row>
    <row r="10" spans="1:13" ht="20.25" customHeight="1">
      <c r="A10" s="254" t="s">
        <v>360</v>
      </c>
      <c r="B10" s="255"/>
      <c r="C10" s="256"/>
      <c r="D10" s="4">
        <v>4</v>
      </c>
      <c r="E10" s="93">
        <f aca="true" t="shared" si="2" ref="E10:J10">SUM(E7:E9)</f>
        <v>442887200</v>
      </c>
      <c r="F10" s="93">
        <f t="shared" si="2"/>
        <v>0</v>
      </c>
      <c r="G10" s="93">
        <f t="shared" si="2"/>
        <v>485044618</v>
      </c>
      <c r="H10" s="93">
        <f t="shared" si="2"/>
        <v>423894652</v>
      </c>
      <c r="I10" s="93">
        <f t="shared" si="2"/>
        <v>269018849</v>
      </c>
      <c r="J10" s="93">
        <f t="shared" si="2"/>
        <v>152504002</v>
      </c>
      <c r="K10" s="93">
        <f t="shared" si="0"/>
        <v>1773349321</v>
      </c>
      <c r="L10" s="93">
        <f>SUM(L7:L9)</f>
        <v>65436979</v>
      </c>
      <c r="M10" s="93">
        <f t="shared" si="1"/>
        <v>1838786300</v>
      </c>
    </row>
    <row r="11" spans="1:13" ht="20.25" customHeight="1">
      <c r="A11" s="254" t="s">
        <v>361</v>
      </c>
      <c r="B11" s="255"/>
      <c r="C11" s="256"/>
      <c r="D11" s="4">
        <v>5</v>
      </c>
      <c r="E11" s="93">
        <f>E12+E13</f>
        <v>0</v>
      </c>
      <c r="F11" s="93">
        <f aca="true" t="shared" si="3" ref="F11:L11">F12+F13</f>
        <v>0</v>
      </c>
      <c r="G11" s="93">
        <f t="shared" si="3"/>
        <v>75727778</v>
      </c>
      <c r="H11" s="93">
        <f t="shared" si="3"/>
        <v>0</v>
      </c>
      <c r="I11" s="93">
        <f t="shared" si="3"/>
        <v>4166959</v>
      </c>
      <c r="J11" s="93">
        <f t="shared" si="3"/>
        <v>84949765</v>
      </c>
      <c r="K11" s="93">
        <f t="shared" si="0"/>
        <v>164844502</v>
      </c>
      <c r="L11" s="93">
        <f t="shared" si="3"/>
        <v>4147754</v>
      </c>
      <c r="M11" s="93">
        <f t="shared" si="1"/>
        <v>168992256</v>
      </c>
    </row>
    <row r="12" spans="1:13" ht="12.75">
      <c r="A12" s="250" t="s">
        <v>270</v>
      </c>
      <c r="B12" s="251"/>
      <c r="C12" s="251"/>
      <c r="D12" s="4">
        <v>6</v>
      </c>
      <c r="E12" s="92"/>
      <c r="F12" s="92"/>
      <c r="G12" s="92"/>
      <c r="H12" s="92"/>
      <c r="I12" s="92"/>
      <c r="J12" s="92">
        <v>84949765</v>
      </c>
      <c r="K12" s="93">
        <f t="shared" si="0"/>
        <v>84949765</v>
      </c>
      <c r="L12" s="92">
        <v>3349219</v>
      </c>
      <c r="M12" s="93">
        <f t="shared" si="1"/>
        <v>88298984</v>
      </c>
    </row>
    <row r="13" spans="1:13" ht="21.75" customHeight="1">
      <c r="A13" s="250" t="s">
        <v>91</v>
      </c>
      <c r="B13" s="251"/>
      <c r="C13" s="251"/>
      <c r="D13" s="4">
        <v>7</v>
      </c>
      <c r="E13" s="93">
        <f aca="true" t="shared" si="4" ref="E13:J13">SUM(E14:E17)</f>
        <v>0</v>
      </c>
      <c r="F13" s="93">
        <f t="shared" si="4"/>
        <v>0</v>
      </c>
      <c r="G13" s="93">
        <f t="shared" si="4"/>
        <v>75727778</v>
      </c>
      <c r="H13" s="93">
        <f t="shared" si="4"/>
        <v>0</v>
      </c>
      <c r="I13" s="93">
        <f t="shared" si="4"/>
        <v>4166959</v>
      </c>
      <c r="J13" s="93">
        <f t="shared" si="4"/>
        <v>0</v>
      </c>
      <c r="K13" s="93">
        <f t="shared" si="0"/>
        <v>79894737</v>
      </c>
      <c r="L13" s="93">
        <f>SUM(L14:L17)</f>
        <v>798535</v>
      </c>
      <c r="M13" s="93">
        <f t="shared" si="1"/>
        <v>80693272</v>
      </c>
    </row>
    <row r="14" spans="1:13" ht="19.5" customHeight="1">
      <c r="A14" s="250" t="s">
        <v>309</v>
      </c>
      <c r="B14" s="251"/>
      <c r="C14" s="251"/>
      <c r="D14" s="4">
        <v>8</v>
      </c>
      <c r="E14" s="92"/>
      <c r="F14" s="92"/>
      <c r="G14" s="92">
        <v>-3244589</v>
      </c>
      <c r="H14" s="92"/>
      <c r="I14" s="92">
        <v>5356680</v>
      </c>
      <c r="J14" s="92"/>
      <c r="K14" s="93">
        <f t="shared" si="0"/>
        <v>2112091</v>
      </c>
      <c r="L14" s="92"/>
      <c r="M14" s="93">
        <f t="shared" si="1"/>
        <v>2112091</v>
      </c>
    </row>
    <row r="15" spans="1:13" ht="19.5" customHeight="1">
      <c r="A15" s="250" t="s">
        <v>310</v>
      </c>
      <c r="B15" s="251"/>
      <c r="C15" s="251"/>
      <c r="D15" s="4">
        <v>9</v>
      </c>
      <c r="E15" s="92"/>
      <c r="F15" s="92"/>
      <c r="G15" s="92">
        <v>-7746521</v>
      </c>
      <c r="H15" s="92"/>
      <c r="I15" s="92"/>
      <c r="J15" s="92"/>
      <c r="K15" s="93">
        <f t="shared" si="0"/>
        <v>-7746521</v>
      </c>
      <c r="L15" s="92">
        <v>245624</v>
      </c>
      <c r="M15" s="93">
        <f t="shared" si="1"/>
        <v>-7500897</v>
      </c>
    </row>
    <row r="16" spans="1:13" ht="21" customHeight="1">
      <c r="A16" s="250" t="s">
        <v>311</v>
      </c>
      <c r="B16" s="251"/>
      <c r="C16" s="251"/>
      <c r="D16" s="4">
        <v>10</v>
      </c>
      <c r="E16" s="92"/>
      <c r="F16" s="92"/>
      <c r="G16" s="92">
        <v>85933880</v>
      </c>
      <c r="H16" s="92"/>
      <c r="I16" s="92"/>
      <c r="J16" s="92"/>
      <c r="K16" s="93">
        <f t="shared" si="0"/>
        <v>85933880</v>
      </c>
      <c r="L16" s="92"/>
      <c r="M16" s="93">
        <f t="shared" si="1"/>
        <v>85933880</v>
      </c>
    </row>
    <row r="17" spans="1:13" ht="21.75" customHeight="1">
      <c r="A17" s="250" t="s">
        <v>271</v>
      </c>
      <c r="B17" s="251"/>
      <c r="C17" s="251"/>
      <c r="D17" s="4">
        <v>11</v>
      </c>
      <c r="E17" s="92"/>
      <c r="F17" s="92"/>
      <c r="G17" s="92">
        <v>785008</v>
      </c>
      <c r="H17" s="92"/>
      <c r="I17" s="92">
        <v>-1189721</v>
      </c>
      <c r="J17" s="92"/>
      <c r="K17" s="93">
        <f t="shared" si="0"/>
        <v>-404713</v>
      </c>
      <c r="L17" s="92">
        <v>552911</v>
      </c>
      <c r="M17" s="93">
        <f t="shared" si="1"/>
        <v>148198</v>
      </c>
    </row>
    <row r="18" spans="1:13" ht="21.75" customHeight="1">
      <c r="A18" s="254" t="s">
        <v>362</v>
      </c>
      <c r="B18" s="251"/>
      <c r="C18" s="251"/>
      <c r="D18" s="4">
        <v>12</v>
      </c>
      <c r="E18" s="93">
        <f>SUM(E19:E22)</f>
        <v>0</v>
      </c>
      <c r="F18" s="93">
        <f aca="true" t="shared" si="5" ref="F18:L18">SUM(F19:F22)</f>
        <v>0</v>
      </c>
      <c r="G18" s="93">
        <f t="shared" si="5"/>
        <v>0</v>
      </c>
      <c r="H18" s="93">
        <f t="shared" si="5"/>
        <v>20036009</v>
      </c>
      <c r="I18" s="93">
        <f t="shared" si="5"/>
        <v>129569111</v>
      </c>
      <c r="J18" s="93">
        <f t="shared" si="5"/>
        <v>-152504002</v>
      </c>
      <c r="K18" s="93">
        <f t="shared" si="0"/>
        <v>-2898882</v>
      </c>
      <c r="L18" s="93">
        <f t="shared" si="5"/>
        <v>-986729</v>
      </c>
      <c r="M18" s="93">
        <f t="shared" si="1"/>
        <v>-3885611</v>
      </c>
    </row>
    <row r="19" spans="1:13" ht="21.75" customHeight="1">
      <c r="A19" s="250" t="s">
        <v>92</v>
      </c>
      <c r="B19" s="251"/>
      <c r="C19" s="251"/>
      <c r="D19" s="4">
        <v>13</v>
      </c>
      <c r="E19" s="92"/>
      <c r="F19" s="92"/>
      <c r="G19" s="92"/>
      <c r="H19" s="92"/>
      <c r="I19" s="92"/>
      <c r="J19" s="92"/>
      <c r="K19" s="93">
        <f t="shared" si="0"/>
        <v>0</v>
      </c>
      <c r="L19" s="92"/>
      <c r="M19" s="93">
        <f t="shared" si="1"/>
        <v>0</v>
      </c>
    </row>
    <row r="20" spans="1:13" ht="12.75">
      <c r="A20" s="250" t="s">
        <v>313</v>
      </c>
      <c r="B20" s="251"/>
      <c r="C20" s="251"/>
      <c r="D20" s="4">
        <v>14</v>
      </c>
      <c r="E20" s="92"/>
      <c r="F20" s="92"/>
      <c r="G20" s="92"/>
      <c r="H20" s="92"/>
      <c r="I20" s="92"/>
      <c r="J20" s="92"/>
      <c r="K20" s="93">
        <f t="shared" si="0"/>
        <v>0</v>
      </c>
      <c r="L20" s="92"/>
      <c r="M20" s="93">
        <f t="shared" si="1"/>
        <v>0</v>
      </c>
    </row>
    <row r="21" spans="1:13" ht="12.75">
      <c r="A21" s="250" t="s">
        <v>314</v>
      </c>
      <c r="B21" s="251"/>
      <c r="C21" s="251"/>
      <c r="D21" s="4">
        <v>15</v>
      </c>
      <c r="E21" s="92"/>
      <c r="F21" s="92"/>
      <c r="G21" s="92"/>
      <c r="H21" s="92"/>
      <c r="I21" s="92"/>
      <c r="J21" s="92">
        <v>-2898882</v>
      </c>
      <c r="K21" s="93">
        <f t="shared" si="0"/>
        <v>-2898882</v>
      </c>
      <c r="L21" s="92">
        <v>-986729</v>
      </c>
      <c r="M21" s="93">
        <f t="shared" si="1"/>
        <v>-3885611</v>
      </c>
    </row>
    <row r="22" spans="1:13" ht="12.75">
      <c r="A22" s="250" t="s">
        <v>315</v>
      </c>
      <c r="B22" s="251"/>
      <c r="C22" s="251"/>
      <c r="D22" s="4">
        <v>16</v>
      </c>
      <c r="E22" s="92"/>
      <c r="F22" s="92"/>
      <c r="G22" s="92"/>
      <c r="H22" s="92">
        <v>20036009</v>
      </c>
      <c r="I22" s="92">
        <v>129569111</v>
      </c>
      <c r="J22" s="92">
        <v>-149605120</v>
      </c>
      <c r="K22" s="93">
        <f t="shared" si="0"/>
        <v>0</v>
      </c>
      <c r="L22" s="92"/>
      <c r="M22" s="93">
        <f t="shared" si="1"/>
        <v>0</v>
      </c>
    </row>
    <row r="23" spans="1:13" ht="21.75" customHeight="1" thickBot="1">
      <c r="A23" s="281" t="s">
        <v>363</v>
      </c>
      <c r="B23" s="282"/>
      <c r="C23" s="282"/>
      <c r="D23" s="24">
        <v>17</v>
      </c>
      <c r="E23" s="94">
        <f aca="true" t="shared" si="6" ref="E23:J23">E10+E11+E18</f>
        <v>442887200</v>
      </c>
      <c r="F23" s="94">
        <f t="shared" si="6"/>
        <v>0</v>
      </c>
      <c r="G23" s="94">
        <f t="shared" si="6"/>
        <v>560772396</v>
      </c>
      <c r="H23" s="94">
        <f t="shared" si="6"/>
        <v>443930661</v>
      </c>
      <c r="I23" s="94">
        <f t="shared" si="6"/>
        <v>402754919</v>
      </c>
      <c r="J23" s="94">
        <f t="shared" si="6"/>
        <v>84949765</v>
      </c>
      <c r="K23" s="94">
        <f t="shared" si="0"/>
        <v>1935294941</v>
      </c>
      <c r="L23" s="94">
        <f>L10+L11+L18</f>
        <v>68598004</v>
      </c>
      <c r="M23" s="94">
        <f t="shared" si="1"/>
        <v>2003892945</v>
      </c>
    </row>
    <row r="24" spans="1:13" ht="24" customHeight="1" thickTop="1">
      <c r="A24" s="283" t="s">
        <v>316</v>
      </c>
      <c r="B24" s="284"/>
      <c r="C24" s="284"/>
      <c r="D24" s="25">
        <v>18</v>
      </c>
      <c r="E24" s="95">
        <f aca="true" t="shared" si="7" ref="E24:J24">E23</f>
        <v>442887200</v>
      </c>
      <c r="F24" s="95">
        <f t="shared" si="7"/>
        <v>0</v>
      </c>
      <c r="G24" s="95">
        <f t="shared" si="7"/>
        <v>560772396</v>
      </c>
      <c r="H24" s="95">
        <f t="shared" si="7"/>
        <v>443930661</v>
      </c>
      <c r="I24" s="95">
        <f t="shared" si="7"/>
        <v>402754919</v>
      </c>
      <c r="J24" s="95">
        <f t="shared" si="7"/>
        <v>84949765</v>
      </c>
      <c r="K24" s="96">
        <f t="shared" si="0"/>
        <v>1935294941</v>
      </c>
      <c r="L24" s="95">
        <f>L23</f>
        <v>68598004</v>
      </c>
      <c r="M24" s="96">
        <f t="shared" si="1"/>
        <v>2003892945</v>
      </c>
    </row>
    <row r="25" spans="1:13" ht="12.75">
      <c r="A25" s="250" t="s">
        <v>318</v>
      </c>
      <c r="B25" s="251"/>
      <c r="C25" s="251"/>
      <c r="D25" s="4">
        <v>19</v>
      </c>
      <c r="E25" s="92"/>
      <c r="F25" s="92"/>
      <c r="G25" s="92"/>
      <c r="H25" s="92"/>
      <c r="I25" s="92"/>
      <c r="J25" s="92"/>
      <c r="K25" s="93">
        <f t="shared" si="0"/>
        <v>0</v>
      </c>
      <c r="L25" s="92"/>
      <c r="M25" s="93">
        <f t="shared" si="1"/>
        <v>0</v>
      </c>
    </row>
    <row r="26" spans="1:13" ht="20.25" customHeight="1">
      <c r="A26" s="250" t="s">
        <v>317</v>
      </c>
      <c r="B26" s="251"/>
      <c r="C26" s="251"/>
      <c r="D26" s="4">
        <v>20</v>
      </c>
      <c r="E26" s="92"/>
      <c r="F26" s="92"/>
      <c r="G26" s="92">
        <v>74365</v>
      </c>
      <c r="H26" s="92"/>
      <c r="I26" s="92">
        <v>-39842</v>
      </c>
      <c r="J26" s="92"/>
      <c r="K26" s="93">
        <f t="shared" si="0"/>
        <v>34523</v>
      </c>
      <c r="L26" s="92"/>
      <c r="M26" s="93">
        <f t="shared" si="1"/>
        <v>34523</v>
      </c>
    </row>
    <row r="27" spans="1:13" ht="21.75" customHeight="1">
      <c r="A27" s="254" t="s">
        <v>364</v>
      </c>
      <c r="B27" s="251"/>
      <c r="C27" s="251"/>
      <c r="D27" s="4">
        <v>21</v>
      </c>
      <c r="E27" s="93">
        <f>SUM(E24:E26)</f>
        <v>442887200</v>
      </c>
      <c r="F27" s="93">
        <f aca="true" t="shared" si="8" ref="F27:L27">SUM(F24:F26)</f>
        <v>0</v>
      </c>
      <c r="G27" s="93">
        <f t="shared" si="8"/>
        <v>560846761</v>
      </c>
      <c r="H27" s="93">
        <f t="shared" si="8"/>
        <v>443930661</v>
      </c>
      <c r="I27" s="93">
        <f t="shared" si="8"/>
        <v>402715077</v>
      </c>
      <c r="J27" s="93">
        <f t="shared" si="8"/>
        <v>84949765</v>
      </c>
      <c r="K27" s="93">
        <f t="shared" si="0"/>
        <v>1935329464</v>
      </c>
      <c r="L27" s="93">
        <f t="shared" si="8"/>
        <v>68598004</v>
      </c>
      <c r="M27" s="93">
        <f t="shared" si="1"/>
        <v>2003927468</v>
      </c>
    </row>
    <row r="28" spans="1:13" ht="23.25" customHeight="1">
      <c r="A28" s="254" t="s">
        <v>365</v>
      </c>
      <c r="B28" s="251"/>
      <c r="C28" s="251"/>
      <c r="D28" s="4">
        <v>22</v>
      </c>
      <c r="E28" s="93">
        <f>E29+E30</f>
        <v>0</v>
      </c>
      <c r="F28" s="93">
        <f aca="true" t="shared" si="9" ref="F28:L28">F29+F30</f>
        <v>0</v>
      </c>
      <c r="G28" s="93">
        <f t="shared" si="9"/>
        <v>-63853051.707615905</v>
      </c>
      <c r="H28" s="93">
        <f t="shared" si="9"/>
        <v>0</v>
      </c>
      <c r="I28" s="93">
        <f t="shared" si="9"/>
        <v>9194235.281144</v>
      </c>
      <c r="J28" s="93">
        <f t="shared" si="9"/>
        <v>107047104.72766033</v>
      </c>
      <c r="K28" s="93">
        <f t="shared" si="0"/>
        <v>52388288.301188424</v>
      </c>
      <c r="L28" s="93">
        <f t="shared" si="9"/>
        <v>8948863.16881</v>
      </c>
      <c r="M28" s="93">
        <f t="shared" si="1"/>
        <v>61337151.46999843</v>
      </c>
    </row>
    <row r="29" spans="1:13" ht="13.5" customHeight="1">
      <c r="A29" s="250" t="s">
        <v>93</v>
      </c>
      <c r="B29" s="251"/>
      <c r="C29" s="251"/>
      <c r="D29" s="4">
        <v>23</v>
      </c>
      <c r="E29" s="92"/>
      <c r="F29" s="92"/>
      <c r="G29" s="92"/>
      <c r="H29" s="92"/>
      <c r="I29" s="92"/>
      <c r="J29" s="92">
        <v>107047104.72766033</v>
      </c>
      <c r="K29" s="93">
        <f t="shared" si="0"/>
        <v>107047104.72766033</v>
      </c>
      <c r="L29" s="92">
        <v>2645352.6123389998</v>
      </c>
      <c r="M29" s="93">
        <f t="shared" si="1"/>
        <v>109692457.33999933</v>
      </c>
    </row>
    <row r="30" spans="1:13" ht="21.75" customHeight="1">
      <c r="A30" s="250" t="s">
        <v>90</v>
      </c>
      <c r="B30" s="251"/>
      <c r="C30" s="251"/>
      <c r="D30" s="4">
        <v>24</v>
      </c>
      <c r="E30" s="93">
        <f aca="true" t="shared" si="10" ref="E30:J30">SUM(E31:E34)</f>
        <v>0</v>
      </c>
      <c r="F30" s="93">
        <f t="shared" si="10"/>
        <v>0</v>
      </c>
      <c r="G30" s="93">
        <f t="shared" si="10"/>
        <v>-63853051.707615905</v>
      </c>
      <c r="H30" s="93">
        <f t="shared" si="10"/>
        <v>0</v>
      </c>
      <c r="I30" s="93">
        <f t="shared" si="10"/>
        <v>9194235.281144</v>
      </c>
      <c r="J30" s="93">
        <f t="shared" si="10"/>
        <v>0</v>
      </c>
      <c r="K30" s="93">
        <f t="shared" si="0"/>
        <v>-54658816.426471904</v>
      </c>
      <c r="L30" s="93">
        <f>SUM(L31:L34)</f>
        <v>6303510.556471</v>
      </c>
      <c r="M30" s="93">
        <f t="shared" si="1"/>
        <v>-48355305.87000091</v>
      </c>
    </row>
    <row r="31" spans="1:13" ht="21.75" customHeight="1">
      <c r="A31" s="250" t="s">
        <v>309</v>
      </c>
      <c r="B31" s="251"/>
      <c r="C31" s="251"/>
      <c r="D31" s="4">
        <v>25</v>
      </c>
      <c r="E31" s="92"/>
      <c r="F31" s="92"/>
      <c r="G31" s="92">
        <v>2320408.2990499996</v>
      </c>
      <c r="H31" s="92"/>
      <c r="I31" s="92">
        <v>6835587.531144</v>
      </c>
      <c r="J31" s="92"/>
      <c r="K31" s="93">
        <f t="shared" si="0"/>
        <v>9155995.830194</v>
      </c>
      <c r="L31" s="92">
        <v>8144811.569806</v>
      </c>
      <c r="M31" s="93">
        <f t="shared" si="1"/>
        <v>17300807.4</v>
      </c>
    </row>
    <row r="32" spans="1:13" ht="21.75" customHeight="1">
      <c r="A32" s="250" t="s">
        <v>310</v>
      </c>
      <c r="B32" s="251"/>
      <c r="C32" s="251"/>
      <c r="D32" s="4">
        <v>26</v>
      </c>
      <c r="E32" s="92"/>
      <c r="F32" s="92"/>
      <c r="G32" s="92">
        <v>-48173323.21946591</v>
      </c>
      <c r="H32" s="92"/>
      <c r="I32" s="92"/>
      <c r="J32" s="92"/>
      <c r="K32" s="93">
        <f t="shared" si="0"/>
        <v>-48173323.21946591</v>
      </c>
      <c r="L32" s="92">
        <v>-1494806.8005350002</v>
      </c>
      <c r="M32" s="93">
        <f t="shared" si="1"/>
        <v>-49668130.02000091</v>
      </c>
    </row>
    <row r="33" spans="1:13" ht="22.5" customHeight="1">
      <c r="A33" s="250" t="s">
        <v>311</v>
      </c>
      <c r="B33" s="251"/>
      <c r="C33" s="251"/>
      <c r="D33" s="4">
        <v>27</v>
      </c>
      <c r="E33" s="92"/>
      <c r="F33" s="92"/>
      <c r="G33" s="92">
        <v>-18064979</v>
      </c>
      <c r="H33" s="92"/>
      <c r="I33" s="92"/>
      <c r="J33" s="92"/>
      <c r="K33" s="93">
        <f t="shared" si="0"/>
        <v>-18064979</v>
      </c>
      <c r="L33" s="92"/>
      <c r="M33" s="93">
        <f t="shared" si="1"/>
        <v>-18064979</v>
      </c>
    </row>
    <row r="34" spans="1:13" ht="21" customHeight="1">
      <c r="A34" s="250" t="s">
        <v>271</v>
      </c>
      <c r="B34" s="251"/>
      <c r="C34" s="251"/>
      <c r="D34" s="4">
        <v>28</v>
      </c>
      <c r="E34" s="92"/>
      <c r="F34" s="92"/>
      <c r="G34" s="92">
        <v>64842.2128</v>
      </c>
      <c r="H34" s="92"/>
      <c r="I34" s="92">
        <v>2358647.75</v>
      </c>
      <c r="J34" s="92"/>
      <c r="K34" s="93">
        <f t="shared" si="0"/>
        <v>2423489.9628</v>
      </c>
      <c r="L34" s="92">
        <v>-346494.2128</v>
      </c>
      <c r="M34" s="93">
        <f t="shared" si="1"/>
        <v>2076995.75</v>
      </c>
    </row>
    <row r="35" spans="1:13" ht="33.75" customHeight="1">
      <c r="A35" s="254" t="s">
        <v>366</v>
      </c>
      <c r="B35" s="251"/>
      <c r="C35" s="251"/>
      <c r="D35" s="4">
        <v>29</v>
      </c>
      <c r="E35" s="93">
        <f aca="true" t="shared" si="11" ref="E35:J35">SUM(E36:E39)</f>
        <v>0</v>
      </c>
      <c r="F35" s="93">
        <f t="shared" si="11"/>
        <v>0</v>
      </c>
      <c r="G35" s="93">
        <f t="shared" si="11"/>
        <v>0</v>
      </c>
      <c r="H35" s="93">
        <f t="shared" si="11"/>
        <v>12536118</v>
      </c>
      <c r="I35" s="93">
        <f t="shared" si="11"/>
        <v>43749827</v>
      </c>
      <c r="J35" s="93">
        <f t="shared" si="11"/>
        <v>-84949765</v>
      </c>
      <c r="K35" s="93">
        <f t="shared" si="0"/>
        <v>-28663820</v>
      </c>
      <c r="L35" s="93">
        <f>SUM(L36:L39)</f>
        <v>-2101173.3355</v>
      </c>
      <c r="M35" s="93">
        <f t="shared" si="1"/>
        <v>-30764993.335500002</v>
      </c>
    </row>
    <row r="36" spans="1:13" ht="26.25" customHeight="1">
      <c r="A36" s="250" t="s">
        <v>312</v>
      </c>
      <c r="B36" s="251"/>
      <c r="C36" s="251"/>
      <c r="D36" s="4">
        <v>30</v>
      </c>
      <c r="E36" s="92"/>
      <c r="F36" s="92"/>
      <c r="G36" s="92"/>
      <c r="H36" s="92"/>
      <c r="I36" s="92"/>
      <c r="J36" s="92"/>
      <c r="K36" s="93">
        <f t="shared" si="0"/>
        <v>0</v>
      </c>
      <c r="L36" s="92"/>
      <c r="M36" s="93">
        <f t="shared" si="1"/>
        <v>0</v>
      </c>
    </row>
    <row r="37" spans="1:13" ht="12.75">
      <c r="A37" s="250" t="s">
        <v>313</v>
      </c>
      <c r="B37" s="251"/>
      <c r="C37" s="251"/>
      <c r="D37" s="4">
        <v>31</v>
      </c>
      <c r="E37" s="92"/>
      <c r="F37" s="92"/>
      <c r="G37" s="92"/>
      <c r="H37" s="92"/>
      <c r="I37" s="92"/>
      <c r="J37" s="92"/>
      <c r="K37" s="93">
        <f t="shared" si="0"/>
        <v>0</v>
      </c>
      <c r="L37" s="92"/>
      <c r="M37" s="93">
        <f t="shared" si="1"/>
        <v>0</v>
      </c>
    </row>
    <row r="38" spans="1:13" ht="12.75">
      <c r="A38" s="250" t="s">
        <v>314</v>
      </c>
      <c r="B38" s="251"/>
      <c r="C38" s="251"/>
      <c r="D38" s="4">
        <v>32</v>
      </c>
      <c r="E38" s="92"/>
      <c r="F38" s="92"/>
      <c r="G38" s="92"/>
      <c r="H38" s="92"/>
      <c r="I38" s="92"/>
      <c r="J38" s="92">
        <v>-28663820</v>
      </c>
      <c r="K38" s="93">
        <f t="shared" si="0"/>
        <v>-28663820</v>
      </c>
      <c r="L38" s="92">
        <v>-2101173.3355</v>
      </c>
      <c r="M38" s="93">
        <f t="shared" si="1"/>
        <v>-30764993.335500002</v>
      </c>
    </row>
    <row r="39" spans="1:13" ht="12.75">
      <c r="A39" s="250" t="s">
        <v>94</v>
      </c>
      <c r="B39" s="251"/>
      <c r="C39" s="251"/>
      <c r="D39" s="4">
        <v>33</v>
      </c>
      <c r="E39" s="92"/>
      <c r="F39" s="92"/>
      <c r="G39" s="92"/>
      <c r="H39" s="92">
        <v>12536118</v>
      </c>
      <c r="I39" s="92">
        <v>43749827</v>
      </c>
      <c r="J39" s="92">
        <v>-56285945</v>
      </c>
      <c r="K39" s="93">
        <f t="shared" si="0"/>
        <v>0</v>
      </c>
      <c r="L39" s="92"/>
      <c r="M39" s="93">
        <f t="shared" si="1"/>
        <v>0</v>
      </c>
    </row>
    <row r="40" spans="1:13" ht="48.75" customHeight="1">
      <c r="A40" s="285" t="s">
        <v>367</v>
      </c>
      <c r="B40" s="286"/>
      <c r="C40" s="286"/>
      <c r="D40" s="22">
        <v>34</v>
      </c>
      <c r="E40" s="97">
        <f aca="true" t="shared" si="12" ref="E40:J40">E27+E28+E35</f>
        <v>442887200</v>
      </c>
      <c r="F40" s="97">
        <f t="shared" si="12"/>
        <v>0</v>
      </c>
      <c r="G40" s="97">
        <f t="shared" si="12"/>
        <v>496993709.2923841</v>
      </c>
      <c r="H40" s="97">
        <f t="shared" si="12"/>
        <v>456466779</v>
      </c>
      <c r="I40" s="97">
        <f t="shared" si="12"/>
        <v>455659139.281144</v>
      </c>
      <c r="J40" s="97">
        <f t="shared" si="12"/>
        <v>107047104.72766033</v>
      </c>
      <c r="K40" s="97">
        <f t="shared" si="0"/>
        <v>1959053932.3011887</v>
      </c>
      <c r="L40" s="97">
        <f>L27+L28+L35</f>
        <v>75445693.83331</v>
      </c>
      <c r="M40" s="97">
        <f t="shared" si="1"/>
        <v>2034499626.1344986</v>
      </c>
    </row>
  </sheetData>
  <sheetProtection/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20:C20"/>
    <mergeCell ref="A21:C21"/>
    <mergeCell ref="A16:C16"/>
    <mergeCell ref="A17:C17"/>
    <mergeCell ref="A18:C18"/>
    <mergeCell ref="A19:C19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K7:K9 K25:K26" formulaRange="1"/>
    <ignoredError sqref="E6:M6" numberStoredAsText="1"/>
    <ignoredError sqref="K10:K23 K27:K40 K24" formula="1" formulaRange="1"/>
    <ignoredError sqref="K24" formulaRange="1" unlockedFormula="1"/>
    <ignoredError sqref="E24:J24 L2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O12" sqref="O12"/>
    </sheetView>
  </sheetViews>
  <sheetFormatPr defaultColWidth="9.140625" defaultRowHeight="12.75"/>
  <cols>
    <col min="1" max="16384" width="9.140625" style="64" customWidth="1"/>
  </cols>
  <sheetData>
    <row r="1" spans="1:10" ht="12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ht="15.75">
      <c r="A2" s="287" t="s">
        <v>359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ht="12.75" customHeight="1">
      <c r="A4" s="288" t="s">
        <v>85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">
      <c r="A11" s="65"/>
      <c r="B11" s="65"/>
      <c r="C11" s="65"/>
      <c r="D11" s="65"/>
      <c r="E11" s="65"/>
      <c r="F11" s="65"/>
      <c r="G11" s="65"/>
      <c r="H11" s="65"/>
      <c r="I11" s="65"/>
      <c r="J11" s="65"/>
    </row>
    <row r="12" spans="1:10" ht="12">
      <c r="A12" s="65"/>
      <c r="B12" s="65"/>
      <c r="C12" s="65"/>
      <c r="D12" s="65"/>
      <c r="E12" s="65"/>
      <c r="F12" s="65"/>
      <c r="G12" s="65"/>
      <c r="H12" s="65"/>
      <c r="I12" s="65"/>
      <c r="J12" s="65"/>
    </row>
    <row r="13" spans="1:10" ht="12">
      <c r="A13" s="65"/>
      <c r="B13" s="65"/>
      <c r="C13" s="65"/>
      <c r="D13" s="65"/>
      <c r="E13" s="65"/>
      <c r="F13" s="65"/>
      <c r="G13" s="65"/>
      <c r="H13" s="65"/>
      <c r="I13" s="65"/>
      <c r="J13" s="65"/>
    </row>
    <row r="14" spans="1:10" ht="12">
      <c r="A14" s="65"/>
      <c r="B14" s="65"/>
      <c r="C14" s="65"/>
      <c r="D14" s="65"/>
      <c r="E14" s="65"/>
      <c r="F14" s="65"/>
      <c r="G14" s="65"/>
      <c r="H14" s="65"/>
      <c r="I14" s="65"/>
      <c r="J14" s="65"/>
    </row>
    <row r="15" spans="1:10" ht="12">
      <c r="A15" s="65"/>
      <c r="B15" s="65"/>
      <c r="C15" s="65"/>
      <c r="D15" s="65"/>
      <c r="E15" s="65"/>
      <c r="F15" s="65"/>
      <c r="G15" s="65"/>
      <c r="H15" s="65"/>
      <c r="I15" s="65"/>
      <c r="J15" s="65"/>
    </row>
    <row r="16" spans="1:10" ht="12">
      <c r="A16" s="65"/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12">
      <c r="A17" s="65"/>
      <c r="B17" s="65"/>
      <c r="C17" s="65"/>
      <c r="D17" s="65"/>
      <c r="E17" s="65"/>
      <c r="F17" s="65"/>
      <c r="G17" s="65"/>
      <c r="H17" s="65"/>
      <c r="I17" s="65"/>
      <c r="J17" s="65"/>
    </row>
    <row r="18" spans="1:10" ht="12">
      <c r="A18" s="65"/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12">
      <c r="A19" s="65"/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12">
      <c r="A20" s="65"/>
      <c r="B20" s="65"/>
      <c r="C20" s="65"/>
      <c r="D20" s="65"/>
      <c r="E20" s="65"/>
      <c r="F20" s="65"/>
      <c r="G20" s="65"/>
      <c r="H20" s="65"/>
      <c r="I20" s="65"/>
      <c r="J20" s="65"/>
    </row>
    <row r="21" spans="1:10" ht="12">
      <c r="A21" s="65"/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12">
      <c r="A22" s="65"/>
      <c r="B22" s="65"/>
      <c r="C22" s="65"/>
      <c r="D22" s="65"/>
      <c r="E22" s="65"/>
      <c r="F22" s="65"/>
      <c r="G22" s="65"/>
      <c r="H22" s="65"/>
      <c r="I22" s="65"/>
      <c r="J22" s="65"/>
    </row>
    <row r="23" spans="1:10" ht="12">
      <c r="A23" s="65"/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2">
      <c r="A24" s="65"/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2">
      <c r="A25" s="65"/>
      <c r="B25" s="65"/>
      <c r="C25" s="65"/>
      <c r="D25" s="65"/>
      <c r="E25" s="65"/>
      <c r="F25" s="65"/>
      <c r="G25" s="65"/>
      <c r="H25" s="65"/>
      <c r="J25" s="65"/>
    </row>
    <row r="26" spans="1:10" ht="12">
      <c r="A26" s="65"/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12">
      <c r="A27" s="65"/>
      <c r="B27" s="65"/>
      <c r="C27" s="65"/>
      <c r="D27" s="65"/>
      <c r="E27" s="65"/>
      <c r="F27" s="65"/>
      <c r="G27" s="65"/>
      <c r="H27" s="65"/>
      <c r="I27" s="65"/>
      <c r="J27" s="65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Nevena Babić</cp:lastModifiedBy>
  <cp:lastPrinted>2012-02-23T11:33:42Z</cp:lastPrinted>
  <dcterms:created xsi:type="dcterms:W3CDTF">2008-10-17T11:51:54Z</dcterms:created>
  <dcterms:modified xsi:type="dcterms:W3CDTF">2012-04-27T08:59:58Z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