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020" yWindow="1545" windowWidth="18180" windowHeight="12570" tabRatio="835" activeTab="5"/>
  </bookViews>
  <sheets>
    <sheet name="OPĆI PODACI" sheetId="9" r:id="rId1"/>
    <sheet name="BILANCA" sheetId="10" r:id="rId2"/>
    <sheet name="RDiG-tekuće razdoblje" sheetId="8" r:id="rId3"/>
    <sheet name="RDiG-kumulativno" sheetId="2" r:id="rId4"/>
    <sheet name="NOVČANI TIJEK" sheetId="3" r:id="rId5"/>
    <sheet name="PROMJENE KAPITALA" sheetId="4" r:id="rId6"/>
    <sheet name="BILJEŠKE" sheetId="7" r:id="rId7"/>
  </sheets>
  <externalReferences>
    <externalReference r:id="rId8"/>
  </externalReferences>
  <definedNames>
    <definedName name="datum_izrade">[1]Naslovni!$E$5</definedName>
    <definedName name="drustvo">[1]Naslovni!$B$5</definedName>
    <definedName name="_xlnm.Print_Area" localSheetId="1">BILANCA!$A$1:$I$65</definedName>
    <definedName name="_xlnm.Print_Area" localSheetId="6">BILJEŠKE!$A$1:$J$49</definedName>
    <definedName name="_xlnm.Print_Area" localSheetId="4">'NOVČANI TIJEK'!$A$1:$E$64</definedName>
    <definedName name="_xlnm.Print_Area" localSheetId="5">'PROMJENE KAPITALA'!$A$1:$P$41</definedName>
    <definedName name="_xlnm.Print_Area" localSheetId="3">'RDiG-kumulativno'!$A$1:$J$47</definedName>
    <definedName name="_xlnm.Print_Area" localSheetId="2">'RDiG-tekuće razdoblje'!$A$1:$J$49</definedName>
    <definedName name="razdoblje">[1]Naslovni!$E$7</definedName>
  </definedNames>
  <calcPr calcId="125725"/>
</workbook>
</file>

<file path=xl/calcChain.xml><?xml version="1.0" encoding="utf-8"?>
<calcChain xmlns="http://schemas.openxmlformats.org/spreadsheetml/2006/main">
  <c r="H23" i="8"/>
  <c r="G23"/>
  <c r="G7"/>
  <c r="G32" s="1"/>
  <c r="F31"/>
  <c r="F30"/>
  <c r="F29"/>
  <c r="F28"/>
  <c r="F27"/>
  <c r="F26"/>
  <c r="F25"/>
  <c r="L7" i="4"/>
  <c r="E8" i="3"/>
  <c r="E6"/>
  <c r="E17"/>
  <c r="E5"/>
  <c r="E36"/>
  <c r="E53"/>
  <c r="E59"/>
  <c r="G7" i="2"/>
  <c r="H7"/>
  <c r="H32" i="10"/>
  <c r="H40"/>
  <c r="H54"/>
  <c r="G40"/>
  <c r="G32"/>
  <c r="G54"/>
  <c r="G24"/>
  <c r="H24"/>
  <c r="N23" i="4"/>
  <c r="M23"/>
  <c r="L23"/>
  <c r="K23"/>
  <c r="J23"/>
  <c r="I23"/>
  <c r="H23"/>
  <c r="G23"/>
  <c r="F23"/>
  <c r="E23"/>
  <c r="N12"/>
  <c r="N14"/>
  <c r="N7"/>
  <c r="N18"/>
  <c r="M7"/>
  <c r="K7"/>
  <c r="J7"/>
  <c r="I7"/>
  <c r="H7"/>
  <c r="G7"/>
  <c r="F7"/>
  <c r="E7"/>
  <c r="G23" i="2"/>
  <c r="G32"/>
  <c r="G34"/>
  <c r="H23"/>
  <c r="H32"/>
  <c r="H34"/>
  <c r="I34"/>
  <c r="D7"/>
  <c r="D23"/>
  <c r="D32"/>
  <c r="D34"/>
  <c r="E7"/>
  <c r="E23"/>
  <c r="E32"/>
  <c r="E34"/>
  <c r="F34"/>
  <c r="I33"/>
  <c r="F33"/>
  <c r="I32"/>
  <c r="F32"/>
  <c r="I31"/>
  <c r="F31"/>
  <c r="I30"/>
  <c r="F30"/>
  <c r="I29"/>
  <c r="F29"/>
  <c r="I28"/>
  <c r="F28"/>
  <c r="I27"/>
  <c r="F27"/>
  <c r="I26"/>
  <c r="F26"/>
  <c r="I25"/>
  <c r="F25"/>
  <c r="I24"/>
  <c r="F24"/>
  <c r="I23"/>
  <c r="F23"/>
  <c r="I22"/>
  <c r="F22"/>
  <c r="I21"/>
  <c r="F21"/>
  <c r="I20"/>
  <c r="F20"/>
  <c r="I19"/>
  <c r="F19"/>
  <c r="I18"/>
  <c r="F18"/>
  <c r="I17"/>
  <c r="F17"/>
  <c r="I16"/>
  <c r="F16"/>
  <c r="I15"/>
  <c r="F15"/>
  <c r="I14"/>
  <c r="F14"/>
  <c r="I13"/>
  <c r="F13"/>
  <c r="I12"/>
  <c r="F12"/>
  <c r="I11"/>
  <c r="F11"/>
  <c r="I10"/>
  <c r="F10"/>
  <c r="I9"/>
  <c r="F9"/>
  <c r="I8"/>
  <c r="F8"/>
  <c r="I7"/>
  <c r="F7"/>
  <c r="I6"/>
  <c r="F6"/>
  <c r="H7" i="8"/>
  <c r="H32" s="1"/>
  <c r="H34" s="1"/>
  <c r="I39"/>
  <c r="I38"/>
  <c r="I37"/>
  <c r="I36"/>
  <c r="I35"/>
  <c r="I33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E7"/>
  <c r="E23"/>
  <c r="E32"/>
  <c r="E34"/>
  <c r="D7"/>
  <c r="D23"/>
  <c r="D32"/>
  <c r="D34"/>
  <c r="F39"/>
  <c r="F38"/>
  <c r="F37"/>
  <c r="F36"/>
  <c r="F35"/>
  <c r="F34"/>
  <c r="F33"/>
  <c r="F32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I57" i="10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E32"/>
  <c r="E40"/>
  <c r="E54"/>
  <c r="D32"/>
  <c r="D40"/>
  <c r="D54"/>
  <c r="F57"/>
  <c r="F56"/>
  <c r="F55"/>
  <c r="F54"/>
  <c r="F53"/>
  <c r="F52"/>
  <c r="F51"/>
  <c r="F50"/>
  <c r="F49"/>
  <c r="F48"/>
  <c r="F39"/>
  <c r="F38"/>
  <c r="F37"/>
  <c r="F36"/>
  <c r="F35"/>
  <c r="F34"/>
  <c r="F33"/>
  <c r="F32"/>
  <c r="E24"/>
  <c r="H14"/>
  <c r="H11"/>
  <c r="H29"/>
  <c r="G14"/>
  <c r="G11"/>
  <c r="G29"/>
  <c r="E14"/>
  <c r="E11"/>
  <c r="E29"/>
  <c r="D24"/>
  <c r="D14"/>
  <c r="D11"/>
  <c r="D29"/>
  <c r="I11"/>
  <c r="F28"/>
  <c r="F26"/>
  <c r="F25"/>
  <c r="F24"/>
  <c r="F23"/>
  <c r="F22"/>
  <c r="I30"/>
  <c r="I29"/>
  <c r="I28"/>
  <c r="I26"/>
  <c r="I25"/>
  <c r="I24"/>
  <c r="I23"/>
  <c r="I22"/>
  <c r="I21"/>
  <c r="F21"/>
  <c r="I19"/>
  <c r="I18"/>
  <c r="I17"/>
  <c r="I16"/>
  <c r="I15"/>
  <c r="I14"/>
  <c r="I13"/>
  <c r="I12"/>
  <c r="I10"/>
  <c r="I9"/>
  <c r="I8"/>
  <c r="F19"/>
  <c r="F18"/>
  <c r="F17"/>
  <c r="F16"/>
  <c r="F15"/>
  <c r="F14"/>
  <c r="F13"/>
  <c r="F12"/>
  <c r="F11"/>
  <c r="F10"/>
  <c r="F9"/>
  <c r="F8"/>
  <c r="F47"/>
  <c r="F46"/>
  <c r="F45"/>
  <c r="F44"/>
  <c r="F43"/>
  <c r="F42"/>
  <c r="F41"/>
  <c r="F40"/>
  <c r="F30"/>
  <c r="I27"/>
  <c r="F27"/>
  <c r="I20"/>
  <c r="F20"/>
  <c r="E28" i="4"/>
  <c r="E30"/>
  <c r="E34"/>
  <c r="F28"/>
  <c r="F30"/>
  <c r="F34"/>
  <c r="G28"/>
  <c r="G30"/>
  <c r="G34"/>
  <c r="H28"/>
  <c r="H30"/>
  <c r="H34"/>
  <c r="I28"/>
  <c r="I30"/>
  <c r="I34"/>
  <c r="J28"/>
  <c r="J30"/>
  <c r="J34"/>
  <c r="K28"/>
  <c r="K30"/>
  <c r="K34"/>
  <c r="L28"/>
  <c r="L30"/>
  <c r="L34"/>
  <c r="M28"/>
  <c r="M30"/>
  <c r="M34"/>
  <c r="N28"/>
  <c r="N30"/>
  <c r="N34"/>
  <c r="O34"/>
  <c r="O33"/>
  <c r="O32"/>
  <c r="O31"/>
  <c r="O30"/>
  <c r="O29"/>
  <c r="O28"/>
  <c r="O27"/>
  <c r="O26"/>
  <c r="O25"/>
  <c r="O24"/>
  <c r="O23"/>
  <c r="O22"/>
  <c r="O21"/>
  <c r="O20"/>
  <c r="E12"/>
  <c r="E14"/>
  <c r="E18"/>
  <c r="F12"/>
  <c r="F14"/>
  <c r="F18"/>
  <c r="G12"/>
  <c r="G14"/>
  <c r="G18"/>
  <c r="H12"/>
  <c r="H14"/>
  <c r="H18"/>
  <c r="I12"/>
  <c r="I14"/>
  <c r="I18"/>
  <c r="J12"/>
  <c r="J14"/>
  <c r="J18"/>
  <c r="K12"/>
  <c r="K14"/>
  <c r="K18"/>
  <c r="L12"/>
  <c r="L14"/>
  <c r="L18" s="1"/>
  <c r="O18" s="1"/>
  <c r="M12"/>
  <c r="M14"/>
  <c r="M18"/>
  <c r="O17"/>
  <c r="O16"/>
  <c r="O15"/>
  <c r="O14"/>
  <c r="O13"/>
  <c r="O12"/>
  <c r="O11"/>
  <c r="O10"/>
  <c r="O9"/>
  <c r="O8"/>
  <c r="O7"/>
  <c r="O6"/>
  <c r="O5"/>
  <c r="O4"/>
  <c r="E61" i="3"/>
  <c r="E63"/>
  <c r="D8"/>
  <c r="D6"/>
  <c r="D17"/>
  <c r="D5"/>
  <c r="D36"/>
  <c r="D53"/>
  <c r="D61"/>
  <c r="D63"/>
  <c r="D59"/>
  <c r="F29" i="10"/>
  <c r="G34" i="8" l="1"/>
  <c r="I34" s="1"/>
  <c r="I32"/>
</calcChain>
</file>

<file path=xl/sharedStrings.xml><?xml version="1.0" encoding="utf-8"?>
<sst xmlns="http://schemas.openxmlformats.org/spreadsheetml/2006/main" count="660" uniqueCount="461">
  <si>
    <t>Oznaka pozicije</t>
  </si>
  <si>
    <t xml:space="preserve">               Opis pozicije</t>
  </si>
  <si>
    <t>Život</t>
  </si>
  <si>
    <t xml:space="preserve">Neživot </t>
  </si>
  <si>
    <t>Ukupno</t>
  </si>
  <si>
    <t>001</t>
  </si>
  <si>
    <t>A</t>
  </si>
  <si>
    <t>NEMATERIJALNA  IMOVINA</t>
  </si>
  <si>
    <t>002</t>
  </si>
  <si>
    <t>1</t>
  </si>
  <si>
    <t>003</t>
  </si>
  <si>
    <t>2</t>
  </si>
  <si>
    <t>004</t>
  </si>
  <si>
    <t>B</t>
  </si>
  <si>
    <t>MATERIJALNA  IMOVINA</t>
  </si>
  <si>
    <t>005</t>
  </si>
  <si>
    <t>006</t>
  </si>
  <si>
    <t>007</t>
  </si>
  <si>
    <t>3</t>
  </si>
  <si>
    <t>008</t>
  </si>
  <si>
    <t>C</t>
  </si>
  <si>
    <t>009</t>
  </si>
  <si>
    <t>I</t>
  </si>
  <si>
    <t xml:space="preserve">Ulaganja u zemljišta i građevinske objekte koji ne služe društvu za provođenje djelatnosti </t>
  </si>
  <si>
    <t>010</t>
  </si>
  <si>
    <t>II</t>
  </si>
  <si>
    <t>Ulaganja u podružnice, pridružena društva i sudjelovanje u zajedničkim ulaganjima</t>
  </si>
  <si>
    <t>011</t>
  </si>
  <si>
    <t>033</t>
  </si>
  <si>
    <t>012</t>
  </si>
  <si>
    <t>032</t>
  </si>
  <si>
    <t>013</t>
  </si>
  <si>
    <t>031</t>
  </si>
  <si>
    <t>014</t>
  </si>
  <si>
    <t>III</t>
  </si>
  <si>
    <t>015</t>
  </si>
  <si>
    <t>Ulaganja koja se drže do dospijeća</t>
  </si>
  <si>
    <t>016</t>
  </si>
  <si>
    <t>1.1</t>
  </si>
  <si>
    <t>017</t>
  </si>
  <si>
    <t>1.2</t>
  </si>
  <si>
    <t>049</t>
  </si>
  <si>
    <t>018</t>
  </si>
  <si>
    <t>Ulaganja raspoloživa za prodaju</t>
  </si>
  <si>
    <t>019</t>
  </si>
  <si>
    <t>2.1</t>
  </si>
  <si>
    <t>055</t>
  </si>
  <si>
    <t>020</t>
  </si>
  <si>
    <t>2.2</t>
  </si>
  <si>
    <t>021</t>
  </si>
  <si>
    <t>2.3</t>
  </si>
  <si>
    <t>054</t>
  </si>
  <si>
    <t>022</t>
  </si>
  <si>
    <t>2.4</t>
  </si>
  <si>
    <t>023</t>
  </si>
  <si>
    <t>Ulaganja po fer vrijednosti kroz račun dobiti i gubitka</t>
  </si>
  <si>
    <t>024</t>
  </si>
  <si>
    <t>065</t>
  </si>
  <si>
    <t>025</t>
  </si>
  <si>
    <t>026</t>
  </si>
  <si>
    <t>066</t>
  </si>
  <si>
    <t>027</t>
  </si>
  <si>
    <t>064</t>
  </si>
  <si>
    <t>028</t>
  </si>
  <si>
    <t>069</t>
  </si>
  <si>
    <t>029</t>
  </si>
  <si>
    <t>4</t>
  </si>
  <si>
    <t>Depoziti, zajmovi i potraživanja</t>
  </si>
  <si>
    <t>030</t>
  </si>
  <si>
    <t>070</t>
  </si>
  <si>
    <t>IV</t>
  </si>
  <si>
    <t>Depoziti kod preuzetog poslovanja osiguranja u reosiguranje  (depoziti kod cedenta)</t>
  </si>
  <si>
    <t>034</t>
  </si>
  <si>
    <t>D</t>
  </si>
  <si>
    <t>ULAGANJA  ZA  RAČUN  I  RIZIK  VLASNIKA  POLICA  ŽIVOTNOG  OSIGURANJA</t>
  </si>
  <si>
    <t>035</t>
  </si>
  <si>
    <t>E</t>
  </si>
  <si>
    <t>UDIO REOSIGURANJA U TEHNIČKIM PRIČUVAMA</t>
  </si>
  <si>
    <t>036</t>
  </si>
  <si>
    <t>037</t>
  </si>
  <si>
    <t>038</t>
  </si>
  <si>
    <t>039</t>
  </si>
  <si>
    <t>040</t>
  </si>
  <si>
    <t>5</t>
  </si>
  <si>
    <t>041</t>
  </si>
  <si>
    <t>6</t>
  </si>
  <si>
    <t>042</t>
  </si>
  <si>
    <t>7</t>
  </si>
  <si>
    <t>043</t>
  </si>
  <si>
    <t>F</t>
  </si>
  <si>
    <t>ODGOĐENA I TEKUĆA POREZNA IMOVINA</t>
  </si>
  <si>
    <t>044</t>
  </si>
  <si>
    <t>045</t>
  </si>
  <si>
    <t>046</t>
  </si>
  <si>
    <t>G</t>
  </si>
  <si>
    <t xml:space="preserve">POTRAŽIVANJA  </t>
  </si>
  <si>
    <t>047</t>
  </si>
  <si>
    <t>048</t>
  </si>
  <si>
    <t>050</t>
  </si>
  <si>
    <t>051</t>
  </si>
  <si>
    <t>052</t>
  </si>
  <si>
    <t>053</t>
  </si>
  <si>
    <t>H</t>
  </si>
  <si>
    <t>056</t>
  </si>
  <si>
    <t>Novac u banci i blagajni</t>
  </si>
  <si>
    <t>057</t>
  </si>
  <si>
    <t>058</t>
  </si>
  <si>
    <t>059</t>
  </si>
  <si>
    <t>060</t>
  </si>
  <si>
    <t>Dugotrajna imovina namjenjena za prodaju i prestanak poslovanja</t>
  </si>
  <si>
    <t>061</t>
  </si>
  <si>
    <t>Ostalo</t>
  </si>
  <si>
    <t>062</t>
  </si>
  <si>
    <t>PLAĆENI  TROŠKOVI  BUDUĆEG RAZDOBLJA  I  NEDOSPJELA  NAPLATA  PRIHODA</t>
  </si>
  <si>
    <t>063</t>
  </si>
  <si>
    <t>J</t>
  </si>
  <si>
    <t>067</t>
  </si>
  <si>
    <t>K</t>
  </si>
  <si>
    <t>IZVANBILANČNI  ZAPISI</t>
  </si>
  <si>
    <t>068</t>
  </si>
  <si>
    <t>Upisani kapital</t>
  </si>
  <si>
    <t>Uplaćeni kapital - redovne dionice</t>
  </si>
  <si>
    <t>071</t>
  </si>
  <si>
    <t>Uplaćeni kapital - povlaštene dionice</t>
  </si>
  <si>
    <t>072</t>
  </si>
  <si>
    <t>Premije na emitirane dionice (rezerve kapitala)</t>
  </si>
  <si>
    <t>073</t>
  </si>
  <si>
    <t>Revalorizacijske rezerve</t>
  </si>
  <si>
    <t>074</t>
  </si>
  <si>
    <t>075</t>
  </si>
  <si>
    <t>076</t>
  </si>
  <si>
    <t>Ostale revalorizacijske rezerve</t>
  </si>
  <si>
    <t>077</t>
  </si>
  <si>
    <t xml:space="preserve">Rezerve </t>
  </si>
  <si>
    <t>078</t>
  </si>
  <si>
    <t>079</t>
  </si>
  <si>
    <t>080</t>
  </si>
  <si>
    <t>081</t>
  </si>
  <si>
    <t>Prenesena (zadržana) dobit ili gubitak</t>
  </si>
  <si>
    <t>082</t>
  </si>
  <si>
    <t>083</t>
  </si>
  <si>
    <t>084</t>
  </si>
  <si>
    <t>Dobit ili gubitak tekućeg obračunskog razdoblja</t>
  </si>
  <si>
    <t>085</t>
  </si>
  <si>
    <t>086</t>
  </si>
  <si>
    <t>088</t>
  </si>
  <si>
    <t>089</t>
  </si>
  <si>
    <t>090</t>
  </si>
  <si>
    <t>Prijenosne premije, bruto iznos</t>
  </si>
  <si>
    <t>091</t>
  </si>
  <si>
    <t>Matematička pričuva osiguranja,  bruto iznos</t>
  </si>
  <si>
    <t>092</t>
  </si>
  <si>
    <t>Pričuva šteta,  bruto iznos</t>
  </si>
  <si>
    <t>093</t>
  </si>
  <si>
    <t>Pričuve za povrate premija ovisne i neovisne o rezulatatu (bonusi i popusti),  bruto iznos</t>
  </si>
  <si>
    <t>094</t>
  </si>
  <si>
    <t>Pričuva za izravnavanje šteta  (kolebanje šteta), bruto iznos</t>
  </si>
  <si>
    <t>095</t>
  </si>
  <si>
    <t>Ostale osigurateljno - tehničke pričuve,  bruto iznos</t>
  </si>
  <si>
    <t>096</t>
  </si>
  <si>
    <t>TEHNIČKE PRIČUVE ŽIVOTNIH OSIGURANJA KADA UGOVARATELJ SNOSI RIZIK ULAGANJA, bruto iznos</t>
  </si>
  <si>
    <t>097</t>
  </si>
  <si>
    <t>OSTALE PRIČUVE</t>
  </si>
  <si>
    <t>098</t>
  </si>
  <si>
    <t>099</t>
  </si>
  <si>
    <t>100</t>
  </si>
  <si>
    <t>ODGOĐENA I TEKUĆA POREZNA OBVEZA</t>
  </si>
  <si>
    <t>101</t>
  </si>
  <si>
    <t>102</t>
  </si>
  <si>
    <t>103</t>
  </si>
  <si>
    <t>DEPOZITI  ZADRŽANI  IZ  POSLA  PREDANOG  U  REOSIGURANJE</t>
  </si>
  <si>
    <t>104</t>
  </si>
  <si>
    <t>FINANCIJSKE OBVEZE</t>
  </si>
  <si>
    <t>105</t>
  </si>
  <si>
    <t>106</t>
  </si>
  <si>
    <t>107</t>
  </si>
  <si>
    <t>108</t>
  </si>
  <si>
    <t>OSTALE  OBVEZE</t>
  </si>
  <si>
    <t>109</t>
  </si>
  <si>
    <t>110</t>
  </si>
  <si>
    <t>111</t>
  </si>
  <si>
    <t>112</t>
  </si>
  <si>
    <t>113</t>
  </si>
  <si>
    <t>ODGOĐENO  PLAĆANJE  TROŠKOVA  I PRIHOD  BUDUĆEG  RAZDOBLJA</t>
  </si>
  <si>
    <t>114</t>
  </si>
  <si>
    <t>115</t>
  </si>
  <si>
    <t>116</t>
  </si>
  <si>
    <t>117</t>
  </si>
  <si>
    <t>L</t>
  </si>
  <si>
    <t>POTRAŽIVANJA  ZA  UPISANI  A  NEUPLAĆENI  KAPITAL</t>
  </si>
  <si>
    <t>087</t>
  </si>
  <si>
    <t>118</t>
  </si>
  <si>
    <t>119</t>
  </si>
  <si>
    <t>120</t>
  </si>
  <si>
    <t>AOP</t>
  </si>
  <si>
    <t>Prethodno razdoblje</t>
  </si>
  <si>
    <t>Tekuće razdoblje</t>
  </si>
  <si>
    <t>AKTIVA</t>
  </si>
  <si>
    <t>PASIVA</t>
  </si>
  <si>
    <t>Prethodno obračunsko razdoblje</t>
  </si>
  <si>
    <t>Tekuće obračunsko razdoblje</t>
  </si>
  <si>
    <t>Neživot</t>
  </si>
  <si>
    <t>Zarađene premije (prihodovane)</t>
  </si>
  <si>
    <t>Prihodi od podružnica, pridruženih društava i sudjelovanja u zajedničkim ulaganjima</t>
  </si>
  <si>
    <t>Prihodi od ulaganja u zemljišta i građevinske objekte</t>
  </si>
  <si>
    <t>Prihodi od kamata</t>
  </si>
  <si>
    <t>Nerealizirani dobici od ulaganja po fer vrijednosti kroz račun dobiti i gubitka</t>
  </si>
  <si>
    <t>Dobici od prodaje  (realizacije) financijskih ulaganja</t>
  </si>
  <si>
    <t>Neto pozitivne tečajne razlike</t>
  </si>
  <si>
    <t>Ostali prihodi od ulaganja</t>
  </si>
  <si>
    <t>Prihodi od provizija i naknada</t>
  </si>
  <si>
    <t>Ostali osigurateljno - tehnički prihodi,  neto od reosiguranja</t>
  </si>
  <si>
    <t>V</t>
  </si>
  <si>
    <t>Ostali prihodi</t>
  </si>
  <si>
    <t>VI</t>
  </si>
  <si>
    <t>Izdaci za osigurane slučajeve,  neto</t>
  </si>
  <si>
    <t>VII</t>
  </si>
  <si>
    <t>Promjena ostalih tehničkih pričuva,  neto od reosiguranja (+/-)</t>
  </si>
  <si>
    <t>VIII</t>
  </si>
  <si>
    <t>Promjena tehničkih pričuva životnih osiguranja kada ugovaratelj snosi rizik ulaganja,  neto od reosiguranja (+/-)</t>
  </si>
  <si>
    <t>IX</t>
  </si>
  <si>
    <t>Izdaci za povrate premija  (bonusi i popusti),  neto od reosiguranja</t>
  </si>
  <si>
    <t>X</t>
  </si>
  <si>
    <t>Poslovni rashodi  (izdaci za obavljanje djelatnosti),  neto</t>
  </si>
  <si>
    <t>XI</t>
  </si>
  <si>
    <t>Amortizacija  (građevinski objekti koji ne služe društvu za obavljanje djelatnosti)</t>
  </si>
  <si>
    <t>Kamate</t>
  </si>
  <si>
    <t>Usklađivanje vrijednosti  (smanjenje) ulaganja</t>
  </si>
  <si>
    <t>Gubici ostvareni pri prodaji  (realizaciji) ulaganja</t>
  </si>
  <si>
    <t>Neto negativne tečajne razlike</t>
  </si>
  <si>
    <t>Ostali troškovi ulaganja</t>
  </si>
  <si>
    <t>XII</t>
  </si>
  <si>
    <t>Ostali tehnički troškovi,  neto od reosiguranja</t>
  </si>
  <si>
    <t>XIII</t>
  </si>
  <si>
    <t>Ostali troškovi, uključujući vrijednosna usklađenja</t>
  </si>
  <si>
    <t>XIV</t>
  </si>
  <si>
    <t>Dobit ili gubitak obračunskog razdoblja prije poreza (+/-)</t>
  </si>
  <si>
    <t>XV</t>
  </si>
  <si>
    <t>Porez na dobit ili gubitak</t>
  </si>
  <si>
    <t>XVI</t>
  </si>
  <si>
    <t>Zakonske rezerve</t>
  </si>
  <si>
    <t xml:space="preserve">Dobit ili gubitak obračunskog razdoblja poslije poreza (+/-)
</t>
  </si>
  <si>
    <t>Tekuće poslovno razdoblje</t>
  </si>
  <si>
    <t>Dobit/gubitak prije poreza</t>
  </si>
  <si>
    <t>1.2.1</t>
  </si>
  <si>
    <t>Amortizacija nekretnina i opreme</t>
  </si>
  <si>
    <t>1.2.2</t>
  </si>
  <si>
    <t>Amortizacija nematerijalne imovine</t>
  </si>
  <si>
    <t>1.2.3</t>
  </si>
  <si>
    <t>Umanjenje vrijednosti i dobici/gubici od svođenja na fer vrijednost</t>
  </si>
  <si>
    <t>1.2.4</t>
  </si>
  <si>
    <t>Troškovi kamata</t>
  </si>
  <si>
    <t>1.2.5</t>
  </si>
  <si>
    <t>1.2.6</t>
  </si>
  <si>
    <t>Udjeli u dobiti pridruženih društava</t>
  </si>
  <si>
    <t>1.2.7</t>
  </si>
  <si>
    <t>Dobici/gubici od prodaje materijalne imovine (uključujući zemljišta i građevinske objekte)</t>
  </si>
  <si>
    <t>1.2.8</t>
  </si>
  <si>
    <t>Ostala usklađenja</t>
  </si>
  <si>
    <t>Povećanje/smanjenje ulaganja raspoloživih za prodaju</t>
  </si>
  <si>
    <t>Povećanje/smanjenje ulaganja koja se vrednuju po fer vrijednosti kroz račun dobiti i gubitka</t>
  </si>
  <si>
    <t>Povećanje/smanjenje depozita, zajmova i potraživanja</t>
  </si>
  <si>
    <t>Povećanje/smanjenje depozita kod preuzetog poslovanja osiguranja u reosiguranje</t>
  </si>
  <si>
    <t>2.5</t>
  </si>
  <si>
    <t>Povećanje/smanjenje ulaganja za račun i rizik vlasnika polica životnog osiguranja</t>
  </si>
  <si>
    <t>2.6</t>
  </si>
  <si>
    <t>Povećanje/smanjenje udjela reosiguranja u tehničkim pričuvama</t>
  </si>
  <si>
    <t>2.7</t>
  </si>
  <si>
    <t>Povećanje/smanjenje porezne imovine</t>
  </si>
  <si>
    <t>2.8</t>
  </si>
  <si>
    <t>Povećanje/smanjenje potraživanja</t>
  </si>
  <si>
    <t>2.9</t>
  </si>
  <si>
    <t>Povećanje/smanjenje ostale imovine</t>
  </si>
  <si>
    <t>2.10</t>
  </si>
  <si>
    <t>Povećanje/smanjenje plaćenih troškova budućeg razdoblja i nedospjele naplate prihoda</t>
  </si>
  <si>
    <t>2.11</t>
  </si>
  <si>
    <t>Povećanje/smanjenje tehničkih pričuva</t>
  </si>
  <si>
    <t>2.12</t>
  </si>
  <si>
    <t>Povećanje/smanjenje tehničkih pričuva životnog osiguranja kada ugovaratelj snosi rizik ulaganja</t>
  </si>
  <si>
    <t>2.13</t>
  </si>
  <si>
    <t>Povećanje/smanjenje poreznih obveza</t>
  </si>
  <si>
    <t>2.14</t>
  </si>
  <si>
    <t>Povećanje/smanjenje depozita zadržanih iz posla predanog u reosiguranje</t>
  </si>
  <si>
    <t>2.15</t>
  </si>
  <si>
    <t>Povećanje/smanjenje financijskih obveza</t>
  </si>
  <si>
    <t>2.16</t>
  </si>
  <si>
    <t>Povećanje/smanjenje ostalih obveza</t>
  </si>
  <si>
    <t>2.17</t>
  </si>
  <si>
    <t>Povećanje/smanjenje odgođenog plaćanja troškova i prihoda budućeg razdoblja</t>
  </si>
  <si>
    <t>Plaćeni porez na dobit</t>
  </si>
  <si>
    <t xml:space="preserve">Primici od prodaje materijalne imovine </t>
  </si>
  <si>
    <t>Izdaci za nabavu materijalne imovine</t>
  </si>
  <si>
    <t>Primici od prodaje nematerijalne imovine</t>
  </si>
  <si>
    <t>Izdaci za nabavu nematerijalne imovine</t>
  </si>
  <si>
    <t>Primici od prodaje zemljišta i građevinskih objekata koji ne služe društvu za provođenje djelatnosti</t>
  </si>
  <si>
    <t>Izdaci za nabavu zemljišta i građevinskih objekata koji ne služe društvu za provođenje djelatnosti</t>
  </si>
  <si>
    <t>Povećanje/smanjenje ulaganja u podružnice, pridružena društva i sudjelovanje u zajedničkim ulaganjima</t>
  </si>
  <si>
    <t>Primici od prodaje podružnica i drugih poslovnih jedinica, umanjeno za novac i novčane ekvivalente</t>
  </si>
  <si>
    <t>Izdaci za stjecanje podružnica i drugih poslovnih jedinica, umanjeno za stečeni novac i novčane ekvivalente</t>
  </si>
  <si>
    <t>Primici od ulaganja koja se drže do dospijeća</t>
  </si>
  <si>
    <t>Izdaci za ulaganja koja se drže do dospijeća</t>
  </si>
  <si>
    <t>Primici od prodaje vrijednosnih papira i udjela</t>
  </si>
  <si>
    <t>Izdaci za ulaganja u vrijednosne papire i udjele</t>
  </si>
  <si>
    <t>Primici od dividendi i udjela u dobiti</t>
  </si>
  <si>
    <t>Primici sa naslova otplate danih kratkoročnih i dugoročnih zajmova</t>
  </si>
  <si>
    <t>Izdaci za dane kratkoročne i dugoročne zajmove</t>
  </si>
  <si>
    <t>Novčani primici uslijed povećanja temeljnog kapitala</t>
  </si>
  <si>
    <t>Novčani primici od primljenih kratkoročnih i dugoročnih zajmova</t>
  </si>
  <si>
    <t>Novčani izdaci za otplatu primljenih kratkoročnih i dugoročnih zajmova</t>
  </si>
  <si>
    <t>Novčani izdaci za otkup vlastitih dionica</t>
  </si>
  <si>
    <t>Novčani izdaci za isplatu udjela u dobiti (dividendi)</t>
  </si>
  <si>
    <t>UČINCI PROMJENE TEČAJEVA STRANIH VALUTA NA NOVAC I NOVČANE EKVIVALENTE</t>
  </si>
  <si>
    <t>Novac i novčani ekvivalenti na početku razdoblja</t>
  </si>
  <si>
    <t>Novac i novčani ekvivalenti na kraju razdoblja</t>
  </si>
  <si>
    <t>Prethodno poslovno razdoblje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</si>
  <si>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</si>
  <si>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</si>
  <si>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</si>
  <si>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</si>
  <si>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</si>
  <si>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</si>
  <si>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</si>
  <si>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</si>
  <si>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</si>
  <si>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</si>
  <si>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</si>
  <si>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</si>
  <si>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</si>
  <si>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</si>
  <si>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</si>
  <si>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 xml:space="preserve">Premije na emitirane dionice </t>
  </si>
  <si>
    <t>Revalorizacijska rezerva- zemljišta i građevinski objekti</t>
  </si>
  <si>
    <t>Revalorizacijska rezerva- financijska ulaganja</t>
  </si>
  <si>
    <t>Statutarne rezerve</t>
  </si>
  <si>
    <t>Ostale rezerve (uključujući vlastite dionice)</t>
  </si>
  <si>
    <t>Zadržana dobit ili preneseni gubitak</t>
  </si>
  <si>
    <t>Ukupno kapital i rezerve</t>
  </si>
  <si>
    <t>Stanje 1. siječnja tekućeg razdoblja</t>
  </si>
  <si>
    <t>Ispravak  pogreški prethodnih razdoblja</t>
  </si>
  <si>
    <t>Promjena računovodstevnih politika</t>
  </si>
  <si>
    <t>Stanje 1. siječnja tekućeg razdoblja (prepravljeno)</t>
  </si>
  <si>
    <t>Promjena fer vrijednosti financijske imovine raspoložive za prodaju</t>
  </si>
  <si>
    <t>Realizirani dobici i gubici od financijske imovine raspoložive za prodaju</t>
  </si>
  <si>
    <t>Odgođeni porez po dobicima i gubicima od financijske imovine raspoložive za prodaju</t>
  </si>
  <si>
    <t>Ostali dobici i gubici priznati direktno u kapitalu i rezervama</t>
  </si>
  <si>
    <t>Neto dobici (gubici) priznati direktno u kapitalu i rezervama</t>
  </si>
  <si>
    <t xml:space="preserve">Dobit ili gubitak tekućeg razdoblja </t>
  </si>
  <si>
    <t>Ukupno priznati dobici (gubici) u tekućem razdoblju</t>
  </si>
  <si>
    <t>Povećanje/smanjenje temeljnog kapitala</t>
  </si>
  <si>
    <t>Dividende (udjeli u dobiti - za isplatu)</t>
  </si>
  <si>
    <t>Prijenos dobiti u rezerve</t>
  </si>
  <si>
    <t>Stanje 1. siječnja prethodnog razdoblja</t>
  </si>
  <si>
    <t>Stanje 1. siječnja prethodnog razdoblja (prepravljeno)</t>
  </si>
  <si>
    <t>Ukupno priznati dobici (gubici) u prethodnom razdoblju</t>
  </si>
  <si>
    <t>Stanje tekućeg razdoblja</t>
  </si>
  <si>
    <t>Stanje prethodnog razdoblja</t>
  </si>
  <si>
    <t>Razdoblje izvještavanja:</t>
  </si>
  <si>
    <t>do</t>
  </si>
  <si>
    <t>Matični broj (MB):</t>
  </si>
  <si>
    <t>Osobni identifikacijski broj (OIB):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</si>
  <si>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</si>
  <si>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</si>
  <si>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</si>
  <si>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</si>
  <si>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</si>
  <si>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</si>
  <si>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</si>
  <si>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tromjesečja)</t>
  </si>
  <si>
    <t>Konsolidirani izvještaj:</t>
  </si>
  <si>
    <t>Šifra NKD-a:</t>
  </si>
  <si>
    <t>Sjedište:</t>
  </si>
  <si>
    <t>MB:</t>
  </si>
  <si>
    <t>Knjigovodstveni servis:</t>
  </si>
  <si>
    <t>(unosi se samo prezime i ime osobe za kontakt)</t>
  </si>
  <si>
    <t>Telefon:</t>
  </si>
  <si>
    <t>Telefaks:</t>
  </si>
  <si>
    <t>Prezime i ime:</t>
  </si>
  <si>
    <t>(osoba ovlaštene za zastupanje)</t>
  </si>
  <si>
    <t/>
  </si>
  <si>
    <t>M.P.</t>
  </si>
  <si>
    <t>(potpis osobe ovlaštene za zastupanje)</t>
  </si>
  <si>
    <t>Tromjesečni  financijski izvještaj društva za osiguranje-TFI-OSIG</t>
  </si>
  <si>
    <t>Bilješke uz financijske izvještaje</t>
  </si>
  <si>
    <t xml:space="preserve">ULAGANJA </t>
  </si>
  <si>
    <t xml:space="preserve">Ostala financijska ulaganja
 </t>
  </si>
  <si>
    <t xml:space="preserve">OSTALA  IMOVINA </t>
  </si>
  <si>
    <t>KAPITAL I REZERVE</t>
  </si>
  <si>
    <t>OBVEZE  DRUGOG  REDA (PODREĐENE  OBVEZE)</t>
  </si>
  <si>
    <t>UKUPNO AKTIVA</t>
  </si>
  <si>
    <t>TEHNIČKE PRIČUVE, bruto iznos</t>
  </si>
  <si>
    <t>UKUPNA PASIVA</t>
  </si>
  <si>
    <t xml:space="preserve">Prihodi od ulaganja </t>
  </si>
  <si>
    <t>Troškovi ulaganja</t>
  </si>
  <si>
    <t xml:space="preserve">NOVČANI TIJEK OD FINANCIJSKIH AKTIVNOSTI
</t>
  </si>
  <si>
    <t xml:space="preserve">ČISTI NOVČANI TIJEK (I+II+III)
</t>
  </si>
  <si>
    <t xml:space="preserve">NETO POVEĆANJE/SMANJENJE NOVCA I NOVČANIH EKVIVALENATA
</t>
  </si>
  <si>
    <t xml:space="preserve">Usklađenja: 
</t>
  </si>
  <si>
    <t xml:space="preserve">NOVČANI TIJEK IZ POSLOVNIH AKTIVNOSTI </t>
  </si>
  <si>
    <t xml:space="preserve">Povećanje/smanjenje poslovne imovine i obveza
 </t>
  </si>
  <si>
    <t xml:space="preserve">Novčani tijek prije promjene poslovne imovine i obveza </t>
  </si>
  <si>
    <t xml:space="preserve">NOVČANI TIJEK IZ ULAGAČKIH AKTIVNOSTI 
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</si>
  <si>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(3) Uz pretpostavku da su bilješke uz zadnji godišnji financijski izvještaj  javno dostupne, bilješke u izvještaju za razdoblja tijekom godine sadrže samo objašnjenja poslovnih događaja koji su značajni za razumjevanje promjena financijskog položaja i uspješnosti poslavanja izdavatelja od posljednjeg godišnjeg izvještaja. </t>
  </si>
  <si>
    <t xml:space="preserve">Dokumentacija za objavu: </t>
  </si>
  <si>
    <t>1. Financijski izvjštaji (bilanca, račun dobiti i gubitka, izvještaj o novčanom tijeku, izvještaj o promjenama</t>
  </si>
  <si>
    <t xml:space="preserve">  kapitala i bilješke uz financijske izvještaje</t>
  </si>
  <si>
    <t>2. Izjava osoba odgovornih za sastavljanje financijskih izvještaja</t>
  </si>
  <si>
    <t>3. Izvješće uprave o stanju društva</t>
  </si>
  <si>
    <t>Tvrtka izdavatelja:</t>
  </si>
  <si>
    <t>PRILOG 2.</t>
  </si>
  <si>
    <t>Matični broj subjekta (MBS):</t>
  </si>
  <si>
    <t>Tvrtke subjekata konsolidacije (prema MSFI):</t>
  </si>
  <si>
    <t>Osoba za kontakt:</t>
  </si>
  <si>
    <t>DODATAK BILANCI</t>
  </si>
  <si>
    <t>2. Pripisano manjinskom interesu</t>
  </si>
  <si>
    <t>1. Pripisano imateljima kapitala matice</t>
  </si>
  <si>
    <t>1. Dobit pripisana imateljima kapitala matice</t>
  </si>
  <si>
    <t>2. Dobit pripisana manjinskom interesu</t>
  </si>
  <si>
    <t>3. Gubitak pripisan imateljima kapitala matice</t>
  </si>
  <si>
    <t>4. Gubitak pripisan manjinskom interesu</t>
  </si>
  <si>
    <t>Napomena: Dodatak RDG-u popunjava izdavatelj koji sastavlja konsolidirani financijski izvještaj</t>
  </si>
  <si>
    <t xml:space="preserve">Dodatak RDG-u </t>
  </si>
  <si>
    <t>A. KAPITAL I REZERVE</t>
  </si>
  <si>
    <t xml:space="preserve">BILANCA </t>
  </si>
  <si>
    <t>stanje na dan</t>
  </si>
  <si>
    <t>RAČUN DOBITI I GUBITKA 
za razdoblje od ____________ do ___________</t>
  </si>
  <si>
    <t>za razdoblje od</t>
  </si>
  <si>
    <t>RAČUN DOBITI I GUBITKA (kumulativno za izvještajno razdoblje)</t>
  </si>
  <si>
    <t>IZVJEŠTAJ O NOVČANOM TIJEKU PO INDIREKTNOJ METODI</t>
  </si>
  <si>
    <t xml:space="preserve">za razdoblje od </t>
  </si>
  <si>
    <t>IZVJEŠTAJ O PROMJENAMA KAPITALA</t>
  </si>
  <si>
    <t>136</t>
  </si>
  <si>
    <t>137</t>
  </si>
  <si>
    <t>138</t>
  </si>
  <si>
    <t>139</t>
  </si>
  <si>
    <t>140</t>
  </si>
  <si>
    <t>141</t>
  </si>
  <si>
    <t>080051022</t>
  </si>
  <si>
    <t>26187994862</t>
  </si>
  <si>
    <t>CROATIA osiguranje d.d.</t>
  </si>
  <si>
    <t>ZAGREB</t>
  </si>
  <si>
    <t>Miramarska 22</t>
  </si>
  <si>
    <t>www.crosig.hr</t>
  </si>
  <si>
    <t>NE</t>
  </si>
  <si>
    <t>KATICA KUZMANOVIĆ</t>
  </si>
  <si>
    <t>01/6333-117</t>
  </si>
  <si>
    <t>01/6170-381</t>
  </si>
  <si>
    <t>katica.kuzmanovic@crosig.hr</t>
  </si>
  <si>
    <t>ZDRAVKO ZRINUŠIĆ, SILVANA IVANČIĆ</t>
  </si>
  <si>
    <t>01.01.2010.</t>
  </si>
  <si>
    <t>Zagreb</t>
  </si>
  <si>
    <t>GRAD ZAGREB</t>
  </si>
  <si>
    <t>6512</t>
  </si>
  <si>
    <t>03276147</t>
  </si>
  <si>
    <t>31.12.2010.</t>
  </si>
  <si>
    <t>01.09.2010.</t>
  </si>
  <si>
    <t>31.12.10.</t>
  </si>
  <si>
    <t xml:space="preserve">Dobit ili gubitak prethodnog razdoblja </t>
  </si>
  <si>
    <t>Članica Uprave</t>
  </si>
  <si>
    <t>Predsjednik Uprave</t>
  </si>
  <si>
    <t>Silvana Ivančić</t>
  </si>
  <si>
    <t>Zdravko Zrinušić</t>
  </si>
</sst>
</file>

<file path=xl/styles.xml><?xml version="1.0" encoding="utf-8"?>
<styleSheet xmlns="http://schemas.openxmlformats.org/spreadsheetml/2006/main">
  <numFmts count="1">
    <numFmt numFmtId="164" formatCode="#,###"/>
  </numFmts>
  <fonts count="29">
    <font>
      <sz val="10"/>
      <name val="Arial"/>
      <charset val="238"/>
    </font>
    <font>
      <sz val="10"/>
      <name val="Arial"/>
      <charset val="238"/>
    </font>
    <font>
      <sz val="10"/>
      <color indexed="8"/>
      <name val="ARIAL"/>
      <charset val="1"/>
    </font>
    <font>
      <sz val="10"/>
      <name val="Arial CE"/>
      <charset val="238"/>
    </font>
    <font>
      <sz val="8"/>
      <name val="Arial"/>
      <charset val="238"/>
    </font>
    <font>
      <u/>
      <sz val="10"/>
      <color indexed="12"/>
      <name val="Arial"/>
      <charset val="238"/>
    </font>
    <font>
      <sz val="9"/>
      <color indexed="8"/>
      <name val="Arial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 Rounded MT Bold"/>
      <family val="2"/>
    </font>
    <font>
      <u/>
      <sz val="9"/>
      <color indexed="8"/>
      <name val="Arial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i/>
      <sz val="9"/>
      <name val="Arial"/>
      <family val="2"/>
      <charset val="238"/>
    </font>
    <font>
      <sz val="9"/>
      <color indexed="8"/>
      <name val="ARIAL"/>
      <charset val="1"/>
    </font>
    <font>
      <sz val="9"/>
      <name val="ARIAL"/>
      <charset val="1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1"/>
      <name val="Arial"/>
      <charset val="238"/>
    </font>
    <font>
      <b/>
      <sz val="12"/>
      <color indexed="8"/>
      <name val="Arial Rounded MT Bold"/>
      <family val="2"/>
    </font>
    <font>
      <b/>
      <sz val="12"/>
      <name val="ARIAL"/>
      <charset val="1"/>
    </font>
    <font>
      <b/>
      <sz val="12"/>
      <color indexed="8"/>
      <name val="Arial"/>
      <family val="2"/>
      <charset val="238"/>
    </font>
    <font>
      <b/>
      <sz val="12"/>
      <name val="Arial"/>
      <family val="2"/>
      <charset val="238"/>
    </font>
    <font>
      <sz val="8"/>
      <color indexed="8"/>
      <name val="Arial"/>
      <charset val="238"/>
    </font>
    <font>
      <sz val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4"/>
      <name val="Arial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9"/>
      </patternFill>
    </fill>
    <fill>
      <patternFill patternType="solid">
        <fgColor indexed="22"/>
        <bgColor indexed="9"/>
      </patternFill>
    </fill>
    <fill>
      <patternFill patternType="gray125">
        <fgColor indexed="8"/>
        <bgColor indexed="9"/>
      </patternFill>
    </fill>
  </fills>
  <borders count="9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8"/>
      </bottom>
      <diagonal/>
    </border>
    <border>
      <left/>
      <right/>
      <top style="hair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/>
      <right style="thin">
        <color indexed="64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8"/>
      </bottom>
      <diagonal/>
    </border>
    <border>
      <left style="hair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64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8"/>
      </top>
      <bottom/>
      <diagonal/>
    </border>
    <border>
      <left style="hair">
        <color indexed="8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9">
    <xf numFmtId="0" fontId="0" fillId="0" borderId="0">
      <alignment vertical="top"/>
    </xf>
    <xf numFmtId="0" fontId="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2" fillId="0" borderId="0">
      <alignment vertical="top"/>
    </xf>
    <xf numFmtId="0" fontId="1" fillId="0" borderId="0"/>
    <xf numFmtId="0" fontId="27" fillId="0" borderId="0">
      <alignment vertical="top"/>
    </xf>
    <xf numFmtId="0" fontId="27" fillId="0" borderId="0">
      <alignment vertical="top"/>
    </xf>
  </cellStyleXfs>
  <cellXfs count="464">
    <xf numFmtId="0" fontId="0" fillId="0" borderId="0" xfId="0" applyAlignment="1"/>
    <xf numFmtId="0" fontId="6" fillId="0" borderId="0" xfId="0" applyFont="1">
      <alignment vertical="top"/>
    </xf>
    <xf numFmtId="14" fontId="7" fillId="2" borderId="1" xfId="0" applyNumberFormat="1" applyFont="1" applyFill="1" applyBorder="1" applyAlignment="1" applyProtection="1">
      <alignment horizontal="center" vertical="center"/>
      <protection locked="0" hidden="1"/>
    </xf>
    <xf numFmtId="0" fontId="6" fillId="0" borderId="2" xfId="0" applyFont="1" applyFill="1" applyBorder="1" applyAlignment="1" applyProtection="1">
      <alignment horizontal="center" vertical="center"/>
      <protection locked="0" hidden="1"/>
    </xf>
    <xf numFmtId="0" fontId="7" fillId="0" borderId="0" xfId="0" applyFont="1" applyFill="1" applyBorder="1" applyAlignment="1" applyProtection="1">
      <alignment horizontal="left" vertical="center"/>
      <protection hidden="1"/>
    </xf>
    <xf numFmtId="0" fontId="8" fillId="0" borderId="0" xfId="0" applyFont="1" applyFill="1" applyBorder="1" applyAlignment="1" applyProtection="1">
      <alignment horizontal="left" vertical="center" wrapText="1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left" vertical="center" wrapText="1"/>
      <protection hidden="1"/>
    </xf>
    <xf numFmtId="0" fontId="6" fillId="0" borderId="0" xfId="0" applyFont="1" applyBorder="1" applyProtection="1">
      <alignment vertical="top"/>
      <protection hidden="1"/>
    </xf>
    <xf numFmtId="0" fontId="6" fillId="0" borderId="0" xfId="0" applyFont="1" applyBorder="1" applyAlignment="1" applyProtection="1">
      <protection hidden="1"/>
    </xf>
    <xf numFmtId="0" fontId="6" fillId="0" borderId="0" xfId="0" applyFont="1" applyAlignment="1" applyProtection="1">
      <protection hidden="1"/>
    </xf>
    <xf numFmtId="0" fontId="9" fillId="0" borderId="0" xfId="0" applyFont="1" applyBorder="1" applyAlignment="1" applyProtection="1">
      <alignment horizontal="right" vertical="center" wrapText="1"/>
      <protection hidden="1"/>
    </xf>
    <xf numFmtId="0" fontId="9" fillId="0" borderId="0" xfId="0" applyFont="1" applyAlignment="1" applyProtection="1">
      <alignment horizontal="right"/>
      <protection hidden="1"/>
    </xf>
    <xf numFmtId="0" fontId="9" fillId="0" borderId="0" xfId="0" applyNumberFormat="1" applyFont="1" applyFill="1" applyBorder="1" applyAlignment="1" applyProtection="1">
      <alignment horizontal="right" vertical="center" shrinkToFit="1"/>
      <protection locked="0" hidden="1"/>
    </xf>
    <xf numFmtId="0" fontId="9" fillId="0" borderId="0" xfId="0" applyFont="1" applyFill="1" applyBorder="1" applyAlignment="1" applyProtection="1">
      <alignment horizontal="left" vertical="center"/>
      <protection hidden="1"/>
    </xf>
    <xf numFmtId="0" fontId="6" fillId="0" borderId="0" xfId="0" applyFont="1" applyFill="1" applyBorder="1" applyAlignment="1" applyProtection="1">
      <protection hidden="1"/>
    </xf>
    <xf numFmtId="0" fontId="6" fillId="0" borderId="0" xfId="0" applyFont="1" applyAlignment="1" applyProtection="1">
      <alignment horizontal="right" vertical="center"/>
      <protection hidden="1"/>
    </xf>
    <xf numFmtId="0" fontId="6" fillId="0" borderId="0" xfId="0" applyFont="1" applyAlignment="1" applyProtection="1">
      <alignment wrapText="1"/>
      <protection hidden="1"/>
    </xf>
    <xf numFmtId="0" fontId="6" fillId="0" borderId="0" xfId="0" applyFont="1" applyAlignment="1" applyProtection="1">
      <alignment horizontal="right"/>
      <protection hidden="1"/>
    </xf>
    <xf numFmtId="0" fontId="6" fillId="0" borderId="0" xfId="0" applyFont="1" applyProtection="1">
      <alignment vertical="top"/>
      <protection hidden="1"/>
    </xf>
    <xf numFmtId="0" fontId="6" fillId="0" borderId="0" xfId="0" applyFont="1" applyAlignment="1" applyProtection="1">
      <alignment horizontal="right" wrapText="1"/>
      <protection hidden="1"/>
    </xf>
    <xf numFmtId="0" fontId="6" fillId="0" borderId="0" xfId="0" applyFont="1" applyBorder="1" applyAlignment="1" applyProtection="1">
      <alignment horizontal="left"/>
      <protection hidden="1"/>
    </xf>
    <xf numFmtId="0" fontId="6" fillId="0" borderId="0" xfId="0" applyFont="1" applyBorder="1" applyAlignment="1" applyProtection="1">
      <alignment vertical="top"/>
      <protection hidden="1"/>
    </xf>
    <xf numFmtId="0" fontId="6" fillId="0" borderId="0" xfId="0" applyFont="1" applyBorder="1" applyAlignment="1" applyProtection="1">
      <alignment horizontal="right"/>
      <protection hidden="1"/>
    </xf>
    <xf numFmtId="1" fontId="7" fillId="2" borderId="3" xfId="0" applyNumberFormat="1" applyFont="1" applyFill="1" applyBorder="1" applyAlignment="1" applyProtection="1">
      <alignment horizontal="center" vertical="center"/>
      <protection locked="0" hidden="1"/>
    </xf>
    <xf numFmtId="0" fontId="7" fillId="0" borderId="0" xfId="0" applyFont="1" applyFill="1" applyBorder="1" applyAlignment="1" applyProtection="1">
      <alignment horizontal="right" vertical="center"/>
      <protection locked="0" hidden="1"/>
    </xf>
    <xf numFmtId="0" fontId="8" fillId="0" borderId="0" xfId="0" applyFont="1" applyBorder="1" applyProtection="1">
      <alignment vertical="top"/>
      <protection hidden="1"/>
    </xf>
    <xf numFmtId="3" fontId="7" fillId="2" borderId="3" xfId="0" applyNumberFormat="1" applyFont="1" applyFill="1" applyBorder="1" applyAlignment="1" applyProtection="1">
      <alignment horizontal="right" vertical="center"/>
      <protection locked="0" hidden="1"/>
    </xf>
    <xf numFmtId="0" fontId="7" fillId="2" borderId="3" xfId="0" applyFont="1" applyFill="1" applyBorder="1" applyAlignment="1" applyProtection="1">
      <alignment horizontal="center" vertical="center"/>
      <protection locked="0" hidden="1"/>
    </xf>
    <xf numFmtId="0" fontId="7" fillId="0" borderId="0" xfId="0" applyFont="1" applyBorder="1" applyAlignment="1" applyProtection="1">
      <alignment vertical="top"/>
      <protection hidden="1"/>
    </xf>
    <xf numFmtId="0" fontId="8" fillId="0" borderId="0" xfId="0" applyFont="1" applyAlignment="1" applyProtection="1">
      <protection hidden="1"/>
    </xf>
    <xf numFmtId="49" fontId="7" fillId="2" borderId="3" xfId="0" applyNumberFormat="1" applyFont="1" applyFill="1" applyBorder="1" applyAlignment="1" applyProtection="1">
      <alignment horizontal="right" vertical="center"/>
      <protection locked="0" hidden="1"/>
    </xf>
    <xf numFmtId="0" fontId="6" fillId="0" borderId="0" xfId="0" applyFont="1" applyBorder="1" applyAlignment="1" applyProtection="1">
      <alignment horizontal="left" vertical="top" wrapText="1"/>
      <protection hidden="1"/>
    </xf>
    <xf numFmtId="0" fontId="6" fillId="0" borderId="0" xfId="0" applyFont="1" applyFill="1" applyBorder="1" applyProtection="1">
      <alignment vertical="top"/>
      <protection hidden="1"/>
    </xf>
    <xf numFmtId="0" fontId="6" fillId="0" borderId="0" xfId="0" applyFont="1" applyBorder="1" applyAlignment="1" applyProtection="1">
      <alignment horizontal="center" vertical="center"/>
      <protection locked="0" hidden="1"/>
    </xf>
    <xf numFmtId="0" fontId="6" fillId="0" borderId="0" xfId="0" applyFont="1" applyBorder="1" applyAlignment="1" applyProtection="1">
      <alignment vertical="top" wrapText="1"/>
      <protection hidden="1"/>
    </xf>
    <xf numFmtId="0" fontId="6" fillId="0" borderId="0" xfId="0" applyFont="1" applyBorder="1" applyAlignment="1" applyProtection="1">
      <alignment wrapText="1"/>
      <protection hidden="1"/>
    </xf>
    <xf numFmtId="0" fontId="6" fillId="0" borderId="0" xfId="0" applyFont="1" applyAlignment="1" applyProtection="1">
      <alignment horizontal="left" vertical="top" indent="2"/>
      <protection hidden="1"/>
    </xf>
    <xf numFmtId="0" fontId="6" fillId="0" borderId="0" xfId="0" applyFont="1" applyAlignment="1" applyProtection="1">
      <alignment horizontal="left" vertical="top" wrapText="1" indent="2"/>
      <protection hidden="1"/>
    </xf>
    <xf numFmtId="0" fontId="6" fillId="0" borderId="0" xfId="0" applyFont="1" applyBorder="1" applyAlignment="1" applyProtection="1">
      <alignment horizontal="right" vertical="top"/>
      <protection hidden="1"/>
    </xf>
    <xf numFmtId="0" fontId="6" fillId="0" borderId="0" xfId="0" applyFont="1" applyBorder="1" applyAlignment="1" applyProtection="1">
      <alignment horizontal="center" vertical="top"/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7" fillId="2" borderId="0" xfId="0" applyFont="1" applyFill="1" applyBorder="1" applyAlignment="1" applyProtection="1">
      <alignment horizontal="right" vertical="center"/>
      <protection locked="0" hidden="1"/>
    </xf>
    <xf numFmtId="0" fontId="6" fillId="0" borderId="0" xfId="0" applyFont="1" applyBorder="1" applyAlignment="1"/>
    <xf numFmtId="49" fontId="7" fillId="2" borderId="0" xfId="0" applyNumberFormat="1" applyFont="1" applyFill="1" applyBorder="1" applyAlignment="1" applyProtection="1">
      <alignment horizontal="center" vertical="center"/>
      <protection locked="0" hidden="1"/>
    </xf>
    <xf numFmtId="49" fontId="7" fillId="0" borderId="0" xfId="0" applyNumberFormat="1" applyFont="1" applyBorder="1" applyAlignment="1" applyProtection="1">
      <alignment horizontal="center" vertical="center"/>
      <protection locked="0" hidden="1"/>
    </xf>
    <xf numFmtId="0" fontId="6" fillId="0" borderId="0" xfId="0" applyFont="1" applyBorder="1" applyAlignment="1" applyProtection="1">
      <alignment horizontal="left" vertical="top"/>
      <protection hidden="1"/>
    </xf>
    <xf numFmtId="0" fontId="6" fillId="0" borderId="4" xfId="0" applyFont="1" applyBorder="1" applyProtection="1">
      <alignment vertical="top"/>
      <protection hidden="1"/>
    </xf>
    <xf numFmtId="0" fontId="6" fillId="0" borderId="0" xfId="0" applyFont="1" applyAlignment="1" applyProtection="1">
      <alignment vertical="top"/>
      <protection hidden="1"/>
    </xf>
    <xf numFmtId="0" fontId="6" fillId="0" borderId="0" xfId="0" applyFont="1" applyAlignment="1" applyProtection="1">
      <alignment horizontal="left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horizontal="right" vertical="top" wrapText="1"/>
      <protection hidden="1"/>
    </xf>
    <xf numFmtId="0" fontId="12" fillId="0" borderId="0" xfId="0" applyFont="1" applyAlignment="1">
      <alignment vertical="center"/>
    </xf>
    <xf numFmtId="49" fontId="12" fillId="0" borderId="6" xfId="2" applyNumberFormat="1" applyFont="1" applyBorder="1" applyAlignment="1">
      <alignment horizontal="center" vertical="center" wrapText="1"/>
    </xf>
    <xf numFmtId="49" fontId="12" fillId="0" borderId="6" xfId="2" applyNumberFormat="1" applyFont="1" applyBorder="1" applyAlignment="1">
      <alignment vertical="center" wrapText="1"/>
    </xf>
    <xf numFmtId="49" fontId="11" fillId="0" borderId="7" xfId="2" applyNumberFormat="1" applyFont="1" applyFill="1" applyBorder="1" applyAlignment="1">
      <alignment horizontal="center" vertical="center" wrapText="1"/>
    </xf>
    <xf numFmtId="49" fontId="11" fillId="0" borderId="8" xfId="2" applyNumberFormat="1" applyFont="1" applyFill="1" applyBorder="1" applyAlignment="1">
      <alignment horizontal="left" vertical="center" wrapText="1"/>
    </xf>
    <xf numFmtId="164" fontId="11" fillId="0" borderId="9" xfId="5" applyNumberFormat="1" applyFont="1" applyFill="1" applyBorder="1" applyAlignment="1" applyProtection="1">
      <alignment vertical="center"/>
      <protection locked="0"/>
    </xf>
    <xf numFmtId="164" fontId="11" fillId="0" borderId="10" xfId="0" applyNumberFormat="1" applyFont="1" applyFill="1" applyBorder="1" applyAlignment="1">
      <alignment vertical="center"/>
    </xf>
    <xf numFmtId="164" fontId="11" fillId="0" borderId="11" xfId="5" applyNumberFormat="1" applyFont="1" applyFill="1" applyBorder="1" applyAlignment="1" applyProtection="1">
      <alignment vertical="center"/>
      <protection locked="0"/>
    </xf>
    <xf numFmtId="49" fontId="11" fillId="0" borderId="12" xfId="2" applyNumberFormat="1" applyFont="1" applyFill="1" applyBorder="1" applyAlignment="1">
      <alignment horizontal="center" vertical="center" wrapText="1"/>
    </xf>
    <xf numFmtId="49" fontId="11" fillId="0" borderId="13" xfId="2" applyNumberFormat="1" applyFont="1" applyFill="1" applyBorder="1" applyAlignment="1">
      <alignment horizontal="left" vertical="center" wrapText="1"/>
    </xf>
    <xf numFmtId="164" fontId="11" fillId="0" borderId="14" xfId="5" applyNumberFormat="1" applyFont="1" applyFill="1" applyBorder="1" applyAlignment="1" applyProtection="1">
      <alignment vertical="center"/>
      <protection locked="0"/>
    </xf>
    <xf numFmtId="164" fontId="11" fillId="0" borderId="15" xfId="0" applyNumberFormat="1" applyFont="1" applyFill="1" applyBorder="1" applyAlignment="1">
      <alignment vertical="center"/>
    </xf>
    <xf numFmtId="164" fontId="11" fillId="0" borderId="16" xfId="0" applyNumberFormat="1" applyFont="1" applyFill="1" applyBorder="1" applyAlignment="1">
      <alignment vertical="center"/>
    </xf>
    <xf numFmtId="164" fontId="11" fillId="0" borderId="17" xfId="5" applyNumberFormat="1" applyFont="1" applyFill="1" applyBorder="1" applyAlignment="1" applyProtection="1">
      <alignment vertical="center"/>
      <protection locked="0"/>
    </xf>
    <xf numFmtId="164" fontId="11" fillId="0" borderId="18" xfId="0" applyNumberFormat="1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164" fontId="12" fillId="0" borderId="15" xfId="0" applyNumberFormat="1" applyFont="1" applyFill="1" applyBorder="1" applyAlignment="1">
      <alignment vertical="center"/>
    </xf>
    <xf numFmtId="164" fontId="12" fillId="0" borderId="16" xfId="0" applyNumberFormat="1" applyFont="1" applyFill="1" applyBorder="1" applyAlignment="1">
      <alignment vertical="center"/>
    </xf>
    <xf numFmtId="164" fontId="12" fillId="0" borderId="18" xfId="0" applyNumberFormat="1" applyFont="1" applyFill="1" applyBorder="1" applyAlignment="1">
      <alignment vertical="center"/>
    </xf>
    <xf numFmtId="49" fontId="12" fillId="0" borderId="12" xfId="2" applyNumberFormat="1" applyFont="1" applyFill="1" applyBorder="1" applyAlignment="1">
      <alignment horizontal="center" vertical="center" wrapText="1"/>
    </xf>
    <xf numFmtId="49" fontId="12" fillId="0" borderId="13" xfId="2" applyNumberFormat="1" applyFont="1" applyFill="1" applyBorder="1" applyAlignment="1">
      <alignment horizontal="left" vertical="center" wrapText="1"/>
    </xf>
    <xf numFmtId="164" fontId="11" fillId="0" borderId="14" xfId="2" applyNumberFormat="1" applyFont="1" applyFill="1" applyBorder="1" applyAlignment="1" applyProtection="1">
      <alignment vertical="center"/>
      <protection locked="0"/>
    </xf>
    <xf numFmtId="164" fontId="11" fillId="0" borderId="17" xfId="2" applyNumberFormat="1" applyFont="1" applyFill="1" applyBorder="1" applyAlignment="1" applyProtection="1">
      <alignment vertical="center"/>
      <protection locked="0"/>
    </xf>
    <xf numFmtId="164" fontId="12" fillId="0" borderId="14" xfId="2" applyNumberFormat="1" applyFont="1" applyFill="1" applyBorder="1" applyAlignment="1" applyProtection="1">
      <alignment vertical="center"/>
      <protection locked="0"/>
    </xf>
    <xf numFmtId="164" fontId="12" fillId="0" borderId="17" xfId="2" applyNumberFormat="1" applyFont="1" applyFill="1" applyBorder="1" applyAlignment="1" applyProtection="1">
      <alignment vertical="center"/>
      <protection locked="0"/>
    </xf>
    <xf numFmtId="49" fontId="11" fillId="0" borderId="19" xfId="2" applyNumberFormat="1" applyFont="1" applyFill="1" applyBorder="1" applyAlignment="1">
      <alignment horizontal="left" vertical="center" wrapText="1"/>
    </xf>
    <xf numFmtId="164" fontId="11" fillId="0" borderId="20" xfId="5" applyNumberFormat="1" applyFont="1" applyFill="1" applyBorder="1" applyAlignment="1" applyProtection="1">
      <alignment vertical="center"/>
      <protection locked="0"/>
    </xf>
    <xf numFmtId="49" fontId="11" fillId="0" borderId="21" xfId="2" applyNumberFormat="1" applyFont="1" applyFill="1" applyBorder="1" applyAlignment="1">
      <alignment horizontal="center" vertical="center" wrapText="1"/>
    </xf>
    <xf numFmtId="49" fontId="11" fillId="0" borderId="22" xfId="2" applyNumberFormat="1" applyFont="1" applyFill="1" applyBorder="1" applyAlignment="1">
      <alignment horizontal="left" vertical="center" wrapText="1"/>
    </xf>
    <xf numFmtId="164" fontId="11" fillId="0" borderId="23" xfId="2" applyNumberFormat="1" applyFont="1" applyFill="1" applyBorder="1" applyAlignment="1" applyProtection="1">
      <alignment vertical="center"/>
      <protection locked="0"/>
    </xf>
    <xf numFmtId="164" fontId="11" fillId="0" borderId="24" xfId="0" applyNumberFormat="1" applyFont="1" applyFill="1" applyBorder="1" applyAlignment="1">
      <alignment vertical="center"/>
    </xf>
    <xf numFmtId="164" fontId="11" fillId="0" borderId="25" xfId="0" applyNumberFormat="1" applyFont="1" applyFill="1" applyBorder="1" applyAlignment="1">
      <alignment vertical="center"/>
    </xf>
    <xf numFmtId="164" fontId="11" fillId="0" borderId="26" xfId="2" applyNumberFormat="1" applyFont="1" applyFill="1" applyBorder="1" applyAlignment="1" applyProtection="1">
      <alignment vertical="center"/>
      <protection locked="0"/>
    </xf>
    <xf numFmtId="49" fontId="11" fillId="0" borderId="7" xfId="3" applyNumberFormat="1" applyFont="1" applyFill="1" applyBorder="1" applyAlignment="1">
      <alignment horizontal="center" vertical="center"/>
    </xf>
    <xf numFmtId="0" fontId="11" fillId="0" borderId="27" xfId="3" applyFont="1" applyFill="1" applyBorder="1" applyAlignment="1">
      <alignment horizontal="left" vertical="center" wrapText="1"/>
    </xf>
    <xf numFmtId="49" fontId="11" fillId="0" borderId="28" xfId="2" quotePrefix="1" applyNumberFormat="1" applyFont="1" applyFill="1" applyBorder="1" applyAlignment="1">
      <alignment horizontal="center" vertical="center" wrapText="1"/>
    </xf>
    <xf numFmtId="164" fontId="11" fillId="0" borderId="29" xfId="5" applyNumberFormat="1" applyFont="1" applyFill="1" applyBorder="1" applyAlignment="1" applyProtection="1">
      <alignment vertical="center"/>
      <protection locked="0"/>
    </xf>
    <xf numFmtId="49" fontId="12" fillId="0" borderId="12" xfId="3" applyNumberFormat="1" applyFont="1" applyFill="1" applyBorder="1" applyAlignment="1">
      <alignment horizontal="center" vertical="center"/>
    </xf>
    <xf numFmtId="0" fontId="12" fillId="0" borderId="13" xfId="3" applyFont="1" applyFill="1" applyBorder="1" applyAlignment="1">
      <alignment horizontal="left" vertical="center" wrapText="1"/>
    </xf>
    <xf numFmtId="0" fontId="11" fillId="0" borderId="12" xfId="3" quotePrefix="1" applyFont="1" applyFill="1" applyBorder="1" applyAlignment="1">
      <alignment horizontal="center" vertical="center" wrapText="1"/>
    </xf>
    <xf numFmtId="164" fontId="11" fillId="0" borderId="15" xfId="2" applyNumberFormat="1" applyFont="1" applyFill="1" applyBorder="1" applyAlignment="1" applyProtection="1">
      <alignment vertical="center"/>
      <protection locked="0"/>
    </xf>
    <xf numFmtId="0" fontId="11" fillId="0" borderId="0" xfId="0" applyFont="1" applyAlignment="1">
      <alignment vertical="center"/>
    </xf>
    <xf numFmtId="49" fontId="11" fillId="0" borderId="12" xfId="2" quotePrefix="1" applyNumberFormat="1" applyFont="1" applyFill="1" applyBorder="1" applyAlignment="1">
      <alignment horizontal="center" vertical="center" wrapText="1"/>
    </xf>
    <xf numFmtId="49" fontId="11" fillId="0" borderId="12" xfId="3" applyNumberFormat="1" applyFont="1" applyFill="1" applyBorder="1" applyAlignment="1">
      <alignment horizontal="center" vertical="center"/>
    </xf>
    <xf numFmtId="0" fontId="11" fillId="0" borderId="13" xfId="3" applyFont="1" applyFill="1" applyBorder="1" applyAlignment="1">
      <alignment horizontal="left" vertical="center" wrapText="1"/>
    </xf>
    <xf numFmtId="164" fontId="11" fillId="0" borderId="14" xfId="3" applyNumberFormat="1" applyFont="1" applyFill="1" applyBorder="1" applyAlignment="1" applyProtection="1">
      <alignment vertical="center"/>
      <protection locked="0"/>
    </xf>
    <xf numFmtId="164" fontId="11" fillId="0" borderId="17" xfId="3" applyNumberFormat="1" applyFont="1" applyFill="1" applyBorder="1" applyAlignment="1" applyProtection="1">
      <alignment vertical="center"/>
      <protection locked="0"/>
    </xf>
    <xf numFmtId="164" fontId="12" fillId="0" borderId="15" xfId="0" applyNumberFormat="1" applyFont="1" applyFill="1" applyBorder="1" applyAlignment="1">
      <alignment horizontal="right" vertical="center"/>
    </xf>
    <xf numFmtId="3" fontId="12" fillId="0" borderId="0" xfId="0" applyNumberFormat="1" applyFont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right" vertical="center"/>
    </xf>
    <xf numFmtId="49" fontId="11" fillId="0" borderId="0" xfId="2" applyNumberFormat="1" applyFont="1" applyBorder="1" applyAlignment="1" applyProtection="1">
      <alignment vertical="center" wrapText="1"/>
      <protection locked="0"/>
    </xf>
    <xf numFmtId="49" fontId="11" fillId="0" borderId="0" xfId="4" applyNumberFormat="1" applyFont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8" fillId="0" borderId="0" xfId="0" applyFont="1" applyAlignment="1" applyProtection="1">
      <protection locked="0"/>
    </xf>
    <xf numFmtId="0" fontId="8" fillId="0" borderId="0" xfId="0" applyFont="1" applyAlignment="1"/>
    <xf numFmtId="49" fontId="11" fillId="0" borderId="28" xfId="4" applyNumberFormat="1" applyFont="1" applyFill="1" applyBorder="1" applyAlignment="1">
      <alignment horizontal="center" vertical="center"/>
    </xf>
    <xf numFmtId="49" fontId="11" fillId="0" borderId="27" xfId="4" applyNumberFormat="1" applyFont="1" applyFill="1" applyBorder="1" applyAlignment="1">
      <alignment horizontal="left" vertical="center" wrapText="1"/>
    </xf>
    <xf numFmtId="49" fontId="11" fillId="0" borderId="28" xfId="4" applyNumberFormat="1" applyFont="1" applyFill="1" applyBorder="1" applyAlignment="1">
      <alignment horizontal="center" vertical="center" wrapText="1"/>
    </xf>
    <xf numFmtId="164" fontId="11" fillId="0" borderId="27" xfId="4" applyNumberFormat="1" applyFont="1" applyFill="1" applyBorder="1" applyAlignment="1" applyProtection="1">
      <alignment vertical="center"/>
      <protection locked="0"/>
    </xf>
    <xf numFmtId="164" fontId="11" fillId="0" borderId="10" xfId="4" applyNumberFormat="1" applyFont="1" applyFill="1" applyBorder="1" applyAlignment="1" applyProtection="1">
      <alignment vertical="center"/>
      <protection locked="0"/>
    </xf>
    <xf numFmtId="164" fontId="11" fillId="0" borderId="30" xfId="4" applyNumberFormat="1" applyFont="1" applyFill="1" applyBorder="1" applyAlignment="1" applyProtection="1">
      <alignment vertical="center"/>
      <protection locked="0"/>
    </xf>
    <xf numFmtId="49" fontId="11" fillId="0" borderId="12" xfId="4" applyNumberFormat="1" applyFont="1" applyFill="1" applyBorder="1" applyAlignment="1">
      <alignment horizontal="center" vertical="center"/>
    </xf>
    <xf numFmtId="49" fontId="11" fillId="0" borderId="13" xfId="4" applyNumberFormat="1" applyFont="1" applyFill="1" applyBorder="1" applyAlignment="1">
      <alignment horizontal="left" vertical="center" wrapText="1"/>
    </xf>
    <xf numFmtId="49" fontId="11" fillId="0" borderId="12" xfId="4" applyNumberFormat="1" applyFont="1" applyFill="1" applyBorder="1" applyAlignment="1">
      <alignment horizontal="center" vertical="center" wrapText="1"/>
    </xf>
    <xf numFmtId="164" fontId="11" fillId="0" borderId="13" xfId="4" applyNumberFormat="1" applyFont="1" applyFill="1" applyBorder="1" applyAlignment="1" applyProtection="1">
      <alignment vertical="center"/>
      <protection locked="0"/>
    </xf>
    <xf numFmtId="164" fontId="11" fillId="0" borderId="15" xfId="4" applyNumberFormat="1" applyFont="1" applyFill="1" applyBorder="1" applyAlignment="1" applyProtection="1">
      <alignment vertical="center"/>
      <protection locked="0"/>
    </xf>
    <xf numFmtId="49" fontId="12" fillId="0" borderId="12" xfId="4" applyNumberFormat="1" applyFont="1" applyFill="1" applyBorder="1" applyAlignment="1">
      <alignment horizontal="center" vertical="center"/>
    </xf>
    <xf numFmtId="49" fontId="12" fillId="0" borderId="13" xfId="4" applyNumberFormat="1" applyFont="1" applyFill="1" applyBorder="1" applyAlignment="1">
      <alignment horizontal="left" vertical="center" wrapText="1"/>
    </xf>
    <xf numFmtId="164" fontId="12" fillId="0" borderId="13" xfId="4" applyNumberFormat="1" applyFont="1" applyFill="1" applyBorder="1" applyAlignment="1" applyProtection="1">
      <alignment vertical="center"/>
      <protection locked="0"/>
    </xf>
    <xf numFmtId="164" fontId="12" fillId="0" borderId="15" xfId="4" applyNumberFormat="1" applyFont="1" applyFill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49" fontId="11" fillId="0" borderId="31" xfId="4" applyNumberFormat="1" applyFont="1" applyFill="1" applyBorder="1" applyAlignment="1">
      <alignment horizontal="center" vertical="center"/>
    </xf>
    <xf numFmtId="49" fontId="11" fillId="0" borderId="19" xfId="4" applyNumberFormat="1" applyFont="1" applyFill="1" applyBorder="1" applyAlignment="1">
      <alignment horizontal="left" vertical="center" wrapText="1"/>
    </xf>
    <xf numFmtId="49" fontId="11" fillId="0" borderId="31" xfId="4" applyNumberFormat="1" applyFont="1" applyFill="1" applyBorder="1" applyAlignment="1">
      <alignment horizontal="center" vertical="center" wrapText="1"/>
    </xf>
    <xf numFmtId="164" fontId="11" fillId="0" borderId="19" xfId="4" applyNumberFormat="1" applyFont="1" applyFill="1" applyBorder="1" applyAlignment="1" applyProtection="1">
      <alignment vertical="center"/>
      <protection locked="0"/>
    </xf>
    <xf numFmtId="164" fontId="11" fillId="0" borderId="32" xfId="4" applyNumberFormat="1" applyFont="1" applyFill="1" applyBorder="1" applyAlignment="1" applyProtection="1">
      <alignment vertical="center"/>
      <protection locked="0"/>
    </xf>
    <xf numFmtId="49" fontId="11" fillId="0" borderId="21" xfId="4" applyNumberFormat="1" applyFont="1" applyFill="1" applyBorder="1" applyAlignment="1">
      <alignment horizontal="center" vertical="center"/>
    </xf>
    <xf numFmtId="49" fontId="11" fillId="0" borderId="21" xfId="4" applyNumberFormat="1" applyFont="1" applyFill="1" applyBorder="1" applyAlignment="1">
      <alignment horizontal="center" vertical="center" wrapText="1"/>
    </xf>
    <xf numFmtId="164" fontId="11" fillId="0" borderId="23" xfId="4" applyNumberFormat="1" applyFont="1" applyFill="1" applyBorder="1" applyAlignment="1" applyProtection="1">
      <alignment vertical="center"/>
      <protection locked="0"/>
    </xf>
    <xf numFmtId="0" fontId="11" fillId="0" borderId="0" xfId="0" applyFont="1" applyBorder="1" applyAlignment="1">
      <alignment vertical="center"/>
    </xf>
    <xf numFmtId="0" fontId="11" fillId="0" borderId="1" xfId="0" applyFont="1" applyBorder="1" applyAlignment="1">
      <alignment horizontal="left" vertical="center" wrapText="1"/>
    </xf>
    <xf numFmtId="0" fontId="11" fillId="0" borderId="1" xfId="0" quotePrefix="1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vertical="center"/>
    </xf>
    <xf numFmtId="0" fontId="11" fillId="0" borderId="28" xfId="0" applyFont="1" applyFill="1" applyBorder="1" applyAlignment="1">
      <alignment vertical="center" wrapText="1"/>
    </xf>
    <xf numFmtId="0" fontId="11" fillId="0" borderId="7" xfId="0" quotePrefix="1" applyFont="1" applyFill="1" applyBorder="1" applyAlignment="1">
      <alignment horizontal="center" vertical="center" wrapText="1"/>
    </xf>
    <xf numFmtId="164" fontId="11" fillId="0" borderId="28" xfId="0" applyNumberFormat="1" applyFont="1" applyBorder="1" applyAlignment="1">
      <alignment vertical="center"/>
    </xf>
    <xf numFmtId="0" fontId="12" fillId="0" borderId="12" xfId="0" applyFont="1" applyFill="1" applyBorder="1" applyAlignment="1">
      <alignment horizontal="left" vertical="center" wrapText="1"/>
    </xf>
    <xf numFmtId="0" fontId="11" fillId="0" borderId="12" xfId="0" quotePrefix="1" applyFont="1" applyBorder="1" applyAlignment="1">
      <alignment horizontal="center" vertical="center" wrapText="1"/>
    </xf>
    <xf numFmtId="164" fontId="12" fillId="0" borderId="12" xfId="0" applyNumberFormat="1" applyFont="1" applyBorder="1" applyAlignment="1">
      <alignment vertical="center"/>
    </xf>
    <xf numFmtId="0" fontId="12" fillId="0" borderId="12" xfId="0" applyFont="1" applyBorder="1" applyAlignment="1">
      <alignment vertical="center" wrapText="1"/>
    </xf>
    <xf numFmtId="0" fontId="11" fillId="0" borderId="12" xfId="0" quotePrefix="1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vertical="center"/>
    </xf>
    <xf numFmtId="0" fontId="13" fillId="0" borderId="12" xfId="0" applyFont="1" applyFill="1" applyBorder="1" applyAlignment="1">
      <alignment horizontal="left" vertical="center" wrapText="1"/>
    </xf>
    <xf numFmtId="0" fontId="13" fillId="3" borderId="12" xfId="0" applyFont="1" applyFill="1" applyBorder="1" applyAlignment="1">
      <alignment horizontal="left" vertical="center" wrapText="1"/>
    </xf>
    <xf numFmtId="0" fontId="13" fillId="3" borderId="12" xfId="0" applyFont="1" applyFill="1" applyBorder="1" applyAlignment="1">
      <alignment vertical="center" wrapText="1"/>
    </xf>
    <xf numFmtId="164" fontId="11" fillId="0" borderId="12" xfId="0" applyNumberFormat="1" applyFont="1" applyBorder="1" applyAlignment="1">
      <alignment vertical="center"/>
    </xf>
    <xf numFmtId="0" fontId="12" fillId="3" borderId="12" xfId="0" applyFont="1" applyFill="1" applyBorder="1" applyAlignment="1">
      <alignment vertical="center" wrapText="1"/>
    </xf>
    <xf numFmtId="0" fontId="12" fillId="3" borderId="12" xfId="6" applyFont="1" applyFill="1" applyBorder="1" applyAlignment="1">
      <alignment vertical="center" wrapText="1"/>
    </xf>
    <xf numFmtId="164" fontId="8" fillId="0" borderId="12" xfId="0" applyNumberFormat="1" applyFont="1" applyBorder="1" applyAlignment="1">
      <alignment vertical="center" wrapText="1"/>
    </xf>
    <xf numFmtId="0" fontId="12" fillId="4" borderId="12" xfId="0" applyFont="1" applyFill="1" applyBorder="1" applyAlignment="1">
      <alignment vertical="center" wrapText="1"/>
    </xf>
    <xf numFmtId="0" fontId="11" fillId="3" borderId="31" xfId="6" applyFont="1" applyFill="1" applyBorder="1" applyAlignment="1">
      <alignment vertical="center" wrapText="1"/>
    </xf>
    <xf numFmtId="0" fontId="11" fillId="0" borderId="31" xfId="0" quotePrefix="1" applyFont="1" applyBorder="1" applyAlignment="1">
      <alignment horizontal="center" vertical="center" wrapText="1"/>
    </xf>
    <xf numFmtId="164" fontId="12" fillId="0" borderId="31" xfId="0" applyNumberFormat="1" applyFont="1" applyBorder="1" applyAlignment="1">
      <alignment vertical="center"/>
    </xf>
    <xf numFmtId="0" fontId="11" fillId="0" borderId="1" xfId="0" quotePrefix="1" applyFont="1" applyFill="1" applyBorder="1" applyAlignment="1">
      <alignment horizontal="center" vertical="center" wrapText="1"/>
    </xf>
    <xf numFmtId="0" fontId="12" fillId="4" borderId="28" xfId="0" applyFont="1" applyFill="1" applyBorder="1" applyAlignment="1">
      <alignment vertical="center" wrapText="1"/>
    </xf>
    <xf numFmtId="0" fontId="11" fillId="0" borderId="28" xfId="0" quotePrefix="1" applyFont="1" applyBorder="1" applyAlignment="1">
      <alignment horizontal="center" vertical="center" wrapText="1"/>
    </xf>
    <xf numFmtId="0" fontId="12" fillId="0" borderId="34" xfId="0" applyFont="1" applyBorder="1" applyAlignment="1">
      <alignment vertical="center" wrapText="1"/>
    </xf>
    <xf numFmtId="0" fontId="12" fillId="4" borderId="12" xfId="0" applyFont="1" applyFill="1" applyBorder="1" applyAlignment="1">
      <alignment horizontal="left" vertical="center" wrapText="1"/>
    </xf>
    <xf numFmtId="0" fontId="12" fillId="0" borderId="34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11" fillId="0" borderId="31" xfId="0" quotePrefix="1" applyFont="1" applyFill="1" applyBorder="1" applyAlignment="1">
      <alignment horizontal="center" vertical="center" wrapText="1"/>
    </xf>
    <xf numFmtId="164" fontId="11" fillId="0" borderId="31" xfId="0" applyNumberFormat="1" applyFont="1" applyBorder="1" applyAlignment="1">
      <alignment vertical="center"/>
    </xf>
    <xf numFmtId="0" fontId="12" fillId="0" borderId="28" xfId="0" applyFont="1" applyBorder="1" applyAlignment="1">
      <alignment horizontal="left" vertical="center" wrapText="1"/>
    </xf>
    <xf numFmtId="0" fontId="11" fillId="0" borderId="28" xfId="0" quotePrefix="1" applyFont="1" applyFill="1" applyBorder="1" applyAlignment="1">
      <alignment horizontal="center" vertical="center" wrapText="1"/>
    </xf>
    <xf numFmtId="164" fontId="12" fillId="0" borderId="28" xfId="0" applyNumberFormat="1" applyFont="1" applyBorder="1" applyAlignment="1">
      <alignment vertical="center"/>
    </xf>
    <xf numFmtId="0" fontId="12" fillId="0" borderId="31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21" xfId="0" applyFont="1" applyBorder="1" applyAlignment="1">
      <alignment horizontal="left" vertical="center" wrapText="1"/>
    </xf>
    <xf numFmtId="0" fontId="11" fillId="0" borderId="21" xfId="0" quotePrefix="1" applyFont="1" applyBorder="1" applyAlignment="1">
      <alignment horizontal="center" vertical="center" wrapText="1"/>
    </xf>
    <xf numFmtId="164" fontId="12" fillId="0" borderId="21" xfId="0" applyNumberFormat="1" applyFont="1" applyBorder="1" applyAlignment="1">
      <alignment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 wrapText="1"/>
    </xf>
    <xf numFmtId="0" fontId="14" fillId="0" borderId="0" xfId="0" applyFont="1">
      <alignment vertical="top"/>
    </xf>
    <xf numFmtId="0" fontId="15" fillId="0" borderId="0" xfId="0" applyFont="1" applyAlignment="1"/>
    <xf numFmtId="0" fontId="14" fillId="0" borderId="0" xfId="0" applyFont="1" applyAlignment="1"/>
    <xf numFmtId="0" fontId="11" fillId="0" borderId="0" xfId="0" applyFont="1" applyBorder="1" applyAlignment="1">
      <alignment horizontal="center" vertical="center" wrapText="1"/>
    </xf>
    <xf numFmtId="49" fontId="11" fillId="0" borderId="13" xfId="2" applyNumberFormat="1" applyFont="1" applyFill="1" applyBorder="1" applyAlignment="1">
      <alignment horizontal="left" vertical="top" wrapText="1"/>
    </xf>
    <xf numFmtId="3" fontId="11" fillId="5" borderId="35" xfId="2" applyNumberFormat="1" applyFont="1" applyFill="1" applyBorder="1" applyAlignment="1">
      <alignment horizontal="center" vertical="center"/>
    </xf>
    <xf numFmtId="3" fontId="11" fillId="5" borderId="33" xfId="2" applyNumberFormat="1" applyFont="1" applyFill="1" applyBorder="1" applyAlignment="1">
      <alignment horizontal="center" vertical="center" wrapText="1"/>
    </xf>
    <xf numFmtId="3" fontId="11" fillId="5" borderId="36" xfId="2" applyNumberFormat="1" applyFont="1" applyFill="1" applyBorder="1" applyAlignment="1">
      <alignment horizontal="center" vertical="center" wrapText="1"/>
    </xf>
    <xf numFmtId="49" fontId="11" fillId="6" borderId="6" xfId="2" applyNumberFormat="1" applyFont="1" applyFill="1" applyBorder="1" applyAlignment="1">
      <alignment horizontal="center" vertical="center" wrapText="1"/>
    </xf>
    <xf numFmtId="49" fontId="11" fillId="6" borderId="3" xfId="2" applyNumberFormat="1" applyFont="1" applyFill="1" applyBorder="1" applyAlignment="1">
      <alignment horizontal="center" vertical="center" wrapText="1"/>
    </xf>
    <xf numFmtId="3" fontId="11" fillId="6" borderId="33" xfId="2" applyNumberFormat="1" applyFont="1" applyFill="1" applyBorder="1" applyAlignment="1">
      <alignment horizontal="center" vertical="center"/>
    </xf>
    <xf numFmtId="3" fontId="11" fillId="6" borderId="33" xfId="2" applyNumberFormat="1" applyFont="1" applyFill="1" applyBorder="1" applyAlignment="1">
      <alignment horizontal="center" vertical="center" wrapText="1"/>
    </xf>
    <xf numFmtId="3" fontId="11" fillId="6" borderId="36" xfId="2" applyNumberFormat="1" applyFont="1" applyFill="1" applyBorder="1" applyAlignment="1">
      <alignment horizontal="center" vertical="center" wrapText="1"/>
    </xf>
    <xf numFmtId="49" fontId="11" fillId="0" borderId="22" xfId="4" applyNumberFormat="1" applyFont="1" applyFill="1" applyBorder="1" applyAlignment="1">
      <alignment horizontal="left" vertical="top" wrapText="1"/>
    </xf>
    <xf numFmtId="4" fontId="11" fillId="5" borderId="37" xfId="4" applyNumberFormat="1" applyFont="1" applyFill="1" applyBorder="1" applyAlignment="1">
      <alignment horizontal="center" vertical="center"/>
    </xf>
    <xf numFmtId="4" fontId="11" fillId="5" borderId="38" xfId="4" applyNumberFormat="1" applyFont="1" applyFill="1" applyBorder="1" applyAlignment="1">
      <alignment horizontal="center" vertical="center"/>
    </xf>
    <xf numFmtId="4" fontId="11" fillId="5" borderId="39" xfId="4" applyNumberFormat="1" applyFont="1" applyFill="1" applyBorder="1" applyAlignment="1">
      <alignment horizontal="center" vertical="center"/>
    </xf>
    <xf numFmtId="4" fontId="11" fillId="5" borderId="40" xfId="4" applyNumberFormat="1" applyFont="1" applyFill="1" applyBorder="1" applyAlignment="1">
      <alignment horizontal="center" vertical="center"/>
    </xf>
    <xf numFmtId="0" fontId="12" fillId="0" borderId="12" xfId="0" applyFont="1" applyBorder="1" applyAlignment="1">
      <alignment vertical="top" wrapText="1"/>
    </xf>
    <xf numFmtId="0" fontId="11" fillId="0" borderId="12" xfId="0" applyFont="1" applyFill="1" applyBorder="1" applyAlignment="1">
      <alignment vertical="top" wrapText="1"/>
    </xf>
    <xf numFmtId="0" fontId="11" fillId="0" borderId="1" xfId="0" applyFont="1" applyBorder="1" applyAlignment="1">
      <alignment horizontal="left" vertical="top" wrapText="1"/>
    </xf>
    <xf numFmtId="49" fontId="11" fillId="5" borderId="35" xfId="2" applyNumberFormat="1" applyFont="1" applyFill="1" applyBorder="1" applyAlignment="1">
      <alignment horizontal="center" vertical="center" wrapText="1"/>
    </xf>
    <xf numFmtId="49" fontId="11" fillId="5" borderId="1" xfId="2" applyNumberFormat="1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 wrapText="1"/>
    </xf>
    <xf numFmtId="0" fontId="11" fillId="8" borderId="1" xfId="0" applyFont="1" applyFill="1" applyBorder="1" applyAlignment="1">
      <alignment horizontal="left" vertical="center" wrapText="1"/>
    </xf>
    <xf numFmtId="0" fontId="11" fillId="8" borderId="1" xfId="0" quotePrefix="1" applyFont="1" applyFill="1" applyBorder="1" applyAlignment="1">
      <alignment horizontal="center" vertical="center" wrapText="1"/>
    </xf>
    <xf numFmtId="164" fontId="11" fillId="8" borderId="1" xfId="0" applyNumberFormat="1" applyFont="1" applyFill="1" applyBorder="1" applyAlignment="1">
      <alignment vertical="center"/>
    </xf>
    <xf numFmtId="0" fontId="11" fillId="8" borderId="1" xfId="0" applyFont="1" applyFill="1" applyBorder="1" applyAlignment="1">
      <alignment horizontal="left" vertical="top" wrapText="1"/>
    </xf>
    <xf numFmtId="0" fontId="11" fillId="6" borderId="1" xfId="0" quotePrefix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41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49" fontId="11" fillId="5" borderId="37" xfId="2" applyNumberFormat="1" applyFont="1" applyFill="1" applyBorder="1" applyAlignment="1">
      <alignment horizontal="center" vertical="center" wrapText="1"/>
    </xf>
    <xf numFmtId="49" fontId="11" fillId="5" borderId="40" xfId="2" applyNumberFormat="1" applyFont="1" applyFill="1" applyBorder="1" applyAlignment="1">
      <alignment horizontal="center" vertical="center" wrapText="1"/>
    </xf>
    <xf numFmtId="0" fontId="12" fillId="5" borderId="38" xfId="6" applyFont="1" applyFill="1" applyBorder="1" applyAlignment="1">
      <alignment horizontal="center" vertical="center" wrapText="1"/>
    </xf>
    <xf numFmtId="0" fontId="11" fillId="5" borderId="39" xfId="6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43" xfId="0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0" fontId="11" fillId="3" borderId="45" xfId="6" applyFont="1" applyFill="1" applyBorder="1" applyAlignment="1">
      <alignment vertical="center" wrapText="1"/>
    </xf>
    <xf numFmtId="0" fontId="11" fillId="3" borderId="29" xfId="6" applyFont="1" applyFill="1" applyBorder="1" applyAlignment="1">
      <alignment horizontal="center" vertical="center" wrapText="1"/>
    </xf>
    <xf numFmtId="164" fontId="8" fillId="0" borderId="46" xfId="0" applyNumberFormat="1" applyFont="1" applyBorder="1" applyAlignment="1">
      <alignment vertical="center"/>
    </xf>
    <xf numFmtId="164" fontId="7" fillId="0" borderId="47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48" xfId="0" applyFont="1" applyBorder="1" applyAlignment="1">
      <alignment vertical="center"/>
    </xf>
    <xf numFmtId="0" fontId="8" fillId="0" borderId="49" xfId="0" applyFont="1" applyBorder="1" applyAlignment="1">
      <alignment vertical="center"/>
    </xf>
    <xf numFmtId="0" fontId="13" fillId="3" borderId="17" xfId="6" applyFont="1" applyFill="1" applyBorder="1" applyAlignment="1">
      <alignment vertical="center" wrapText="1"/>
    </xf>
    <xf numFmtId="0" fontId="11" fillId="3" borderId="14" xfId="6" applyFont="1" applyFill="1" applyBorder="1" applyAlignment="1">
      <alignment horizontal="center" vertical="center" wrapText="1"/>
    </xf>
    <xf numFmtId="164" fontId="8" fillId="0" borderId="15" xfId="0" applyNumberFormat="1" applyFont="1" applyBorder="1" applyAlignment="1">
      <alignment vertical="center"/>
    </xf>
    <xf numFmtId="164" fontId="7" fillId="0" borderId="18" xfId="0" applyNumberFormat="1" applyFont="1" applyBorder="1" applyAlignment="1">
      <alignment vertical="center"/>
    </xf>
    <xf numFmtId="0" fontId="11" fillId="3" borderId="17" xfId="6" applyFont="1" applyFill="1" applyBorder="1" applyAlignment="1">
      <alignment vertical="center" wrapText="1"/>
    </xf>
    <xf numFmtId="0" fontId="12" fillId="3" borderId="17" xfId="6" applyFont="1" applyFill="1" applyBorder="1" applyAlignment="1">
      <alignment vertical="center" wrapText="1"/>
    </xf>
    <xf numFmtId="0" fontId="11" fillId="0" borderId="48" xfId="0" applyFont="1" applyBorder="1" applyAlignment="1">
      <alignment vertical="center"/>
    </xf>
    <xf numFmtId="0" fontId="11" fillId="0" borderId="49" xfId="0" applyFont="1" applyBorder="1" applyAlignment="1">
      <alignment vertical="center"/>
    </xf>
    <xf numFmtId="0" fontId="11" fillId="0" borderId="17" xfId="0" applyFont="1" applyBorder="1" applyAlignment="1">
      <alignment vertical="center" wrapText="1"/>
    </xf>
    <xf numFmtId="164" fontId="11" fillId="0" borderId="15" xfId="0" applyNumberFormat="1" applyFont="1" applyBorder="1" applyAlignment="1">
      <alignment vertical="center"/>
    </xf>
    <xf numFmtId="0" fontId="11" fillId="0" borderId="48" xfId="0" applyFont="1" applyFill="1" applyBorder="1" applyAlignment="1">
      <alignment vertical="center"/>
    </xf>
    <xf numFmtId="0" fontId="11" fillId="0" borderId="49" xfId="0" applyFont="1" applyFill="1" applyBorder="1" applyAlignment="1">
      <alignment vertical="center"/>
    </xf>
    <xf numFmtId="0" fontId="11" fillId="0" borderId="17" xfId="0" applyFont="1" applyFill="1" applyBorder="1" applyAlignment="1">
      <alignment vertical="center" wrapText="1"/>
    </xf>
    <xf numFmtId="0" fontId="11" fillId="0" borderId="14" xfId="6" applyFont="1" applyFill="1" applyBorder="1" applyAlignment="1">
      <alignment horizontal="center" vertical="center" wrapText="1"/>
    </xf>
    <xf numFmtId="164" fontId="7" fillId="0" borderId="18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50" xfId="0" applyFont="1" applyBorder="1" applyAlignment="1">
      <alignment vertical="center"/>
    </xf>
    <xf numFmtId="0" fontId="11" fillId="0" borderId="51" xfId="0" applyFont="1" applyBorder="1" applyAlignment="1">
      <alignment vertical="center"/>
    </xf>
    <xf numFmtId="0" fontId="11" fillId="0" borderId="26" xfId="0" applyFont="1" applyBorder="1" applyAlignment="1">
      <alignment vertical="center" wrapText="1"/>
    </xf>
    <xf numFmtId="0" fontId="11" fillId="3" borderId="24" xfId="6" applyFont="1" applyFill="1" applyBorder="1" applyAlignment="1">
      <alignment horizontal="center" vertical="center" wrapText="1"/>
    </xf>
    <xf numFmtId="164" fontId="11" fillId="0" borderId="24" xfId="0" applyNumberFormat="1" applyFont="1" applyBorder="1" applyAlignment="1">
      <alignment vertical="center"/>
    </xf>
    <xf numFmtId="164" fontId="7" fillId="0" borderId="52" xfId="0" applyNumberFormat="1" applyFont="1" applyBorder="1" applyAlignment="1">
      <alignment vertical="center"/>
    </xf>
    <xf numFmtId="0" fontId="8" fillId="0" borderId="53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49" fontId="11" fillId="0" borderId="0" xfId="2" applyNumberFormat="1" applyFont="1" applyBorder="1" applyAlignment="1" applyProtection="1">
      <alignment horizontal="center" vertical="center" wrapText="1"/>
      <protection locked="0"/>
    </xf>
    <xf numFmtId="0" fontId="12" fillId="0" borderId="6" xfId="0" applyFont="1" applyBorder="1" applyAlignment="1">
      <alignment vertical="center"/>
    </xf>
    <xf numFmtId="3" fontId="12" fillId="0" borderId="6" xfId="0" applyNumberFormat="1" applyFont="1" applyBorder="1" applyAlignment="1">
      <alignment vertical="center"/>
    </xf>
    <xf numFmtId="0" fontId="12" fillId="0" borderId="13" xfId="5" applyFont="1" applyBorder="1" applyAlignment="1" applyProtection="1">
      <alignment horizontal="left" vertical="center"/>
      <protection locked="0"/>
    </xf>
    <xf numFmtId="3" fontId="12" fillId="0" borderId="13" xfId="5" applyNumberFormat="1" applyFont="1" applyBorder="1" applyAlignment="1" applyProtection="1">
      <alignment vertical="center"/>
      <protection locked="0"/>
    </xf>
    <xf numFmtId="3" fontId="12" fillId="0" borderId="13" xfId="0" applyNumberFormat="1" applyFont="1" applyBorder="1" applyAlignment="1">
      <alignment vertical="center"/>
    </xf>
    <xf numFmtId="0" fontId="11" fillId="0" borderId="13" xfId="5" applyFont="1" applyBorder="1" applyAlignment="1" applyProtection="1">
      <alignment vertical="center"/>
      <protection locked="0"/>
    </xf>
    <xf numFmtId="0" fontId="24" fillId="0" borderId="12" xfId="5" applyFont="1" applyBorder="1" applyAlignment="1" applyProtection="1">
      <alignment vertical="center"/>
      <protection locked="0"/>
    </xf>
    <xf numFmtId="0" fontId="12" fillId="0" borderId="12" xfId="5" applyFont="1" applyBorder="1" applyAlignment="1" applyProtection="1">
      <alignment vertical="center"/>
      <protection locked="0"/>
    </xf>
    <xf numFmtId="3" fontId="12" fillId="0" borderId="16" xfId="0" applyNumberFormat="1" applyFont="1" applyBorder="1" applyAlignment="1">
      <alignment vertical="center"/>
    </xf>
    <xf numFmtId="3" fontId="12" fillId="0" borderId="17" xfId="5" applyNumberFormat="1" applyFont="1" applyBorder="1" applyAlignment="1" applyProtection="1">
      <alignment vertical="center"/>
      <protection locked="0"/>
    </xf>
    <xf numFmtId="3" fontId="12" fillId="0" borderId="54" xfId="0" applyNumberFormat="1" applyFont="1" applyBorder="1" applyAlignment="1">
      <alignment vertical="center"/>
    </xf>
    <xf numFmtId="0" fontId="8" fillId="0" borderId="0" xfId="0" applyFont="1" applyBorder="1" applyAlignment="1"/>
    <xf numFmtId="0" fontId="8" fillId="0" borderId="0" xfId="0" applyFont="1" applyBorder="1" applyAlignment="1" applyProtection="1">
      <protection locked="0"/>
    </xf>
    <xf numFmtId="0" fontId="12" fillId="0" borderId="8" xfId="0" applyFont="1" applyBorder="1" applyAlignment="1" applyProtection="1">
      <alignment vertical="center"/>
      <protection locked="0"/>
    </xf>
    <xf numFmtId="0" fontId="12" fillId="0" borderId="7" xfId="0" applyFont="1" applyBorder="1" applyAlignment="1" applyProtection="1">
      <alignment vertical="center"/>
      <protection locked="0"/>
    </xf>
    <xf numFmtId="0" fontId="8" fillId="0" borderId="10" xfId="0" applyFont="1" applyBorder="1" applyAlignment="1" applyProtection="1">
      <protection locked="0"/>
    </xf>
    <xf numFmtId="0" fontId="8" fillId="0" borderId="8" xfId="0" applyFont="1" applyBorder="1" applyAlignment="1" applyProtection="1">
      <protection locked="0"/>
    </xf>
    <xf numFmtId="0" fontId="8" fillId="0" borderId="56" xfId="0" applyFont="1" applyBorder="1" applyAlignment="1" applyProtection="1">
      <protection locked="0"/>
    </xf>
    <xf numFmtId="0" fontId="8" fillId="0" borderId="55" xfId="0" applyFont="1" applyBorder="1" applyAlignment="1" applyProtection="1">
      <protection locked="0"/>
    </xf>
    <xf numFmtId="0" fontId="8" fillId="0" borderId="58" xfId="0" applyFont="1" applyBorder="1" applyAlignment="1"/>
    <xf numFmtId="164" fontId="8" fillId="0" borderId="58" xfId="0" applyNumberFormat="1" applyFont="1" applyBorder="1" applyAlignment="1"/>
    <xf numFmtId="164" fontId="8" fillId="0" borderId="59" xfId="0" applyNumberFormat="1" applyFont="1" applyBorder="1" applyAlignment="1"/>
    <xf numFmtId="164" fontId="8" fillId="0" borderId="60" xfId="0" applyNumberFormat="1" applyFont="1" applyBorder="1" applyAlignment="1"/>
    <xf numFmtId="164" fontId="8" fillId="0" borderId="57" xfId="0" applyNumberFormat="1" applyFont="1" applyBorder="1" applyAlignment="1"/>
    <xf numFmtId="0" fontId="8" fillId="0" borderId="61" xfId="0" applyFont="1" applyBorder="1" applyAlignment="1"/>
    <xf numFmtId="0" fontId="8" fillId="0" borderId="62" xfId="0" applyFont="1" applyBorder="1" applyAlignment="1"/>
    <xf numFmtId="0" fontId="8" fillId="0" borderId="63" xfId="0" applyFont="1" applyBorder="1" applyAlignment="1"/>
    <xf numFmtId="0" fontId="8" fillId="0" borderId="64" xfId="0" applyFont="1" applyBorder="1" applyAlignment="1"/>
    <xf numFmtId="0" fontId="8" fillId="0" borderId="65" xfId="0" applyFont="1" applyBorder="1" applyAlignment="1"/>
    <xf numFmtId="0" fontId="8" fillId="0" borderId="6" xfId="0" applyFont="1" applyBorder="1" applyAlignment="1"/>
    <xf numFmtId="0" fontId="8" fillId="0" borderId="66" xfId="0" applyFont="1" applyBorder="1" applyAlignment="1"/>
    <xf numFmtId="0" fontId="8" fillId="0" borderId="67" xfId="0" applyFont="1" applyBorder="1" applyAlignment="1"/>
    <xf numFmtId="49" fontId="11" fillId="0" borderId="0" xfId="2" applyNumberFormat="1" applyFont="1" applyBorder="1" applyAlignment="1" applyProtection="1">
      <alignment horizontal="left" vertical="center" wrapText="1"/>
      <protection locked="0"/>
    </xf>
    <xf numFmtId="49" fontId="11" fillId="1" borderId="35" xfId="2" applyNumberFormat="1" applyFont="1" applyFill="1" applyBorder="1" applyAlignment="1" applyProtection="1">
      <alignment horizontal="left" vertical="center" wrapText="1"/>
      <protection locked="0"/>
    </xf>
    <xf numFmtId="49" fontId="11" fillId="0" borderId="0" xfId="4" applyNumberFormat="1" applyFont="1" applyAlignment="1" applyProtection="1">
      <alignment horizontal="right" vertical="center"/>
      <protection locked="0"/>
    </xf>
    <xf numFmtId="49" fontId="11" fillId="1" borderId="1" xfId="4" applyNumberFormat="1" applyFont="1" applyFill="1" applyBorder="1" applyAlignment="1" applyProtection="1">
      <alignment horizontal="center" vertical="center"/>
      <protection locked="0"/>
    </xf>
    <xf numFmtId="49" fontId="11" fillId="0" borderId="0" xfId="2" applyNumberFormat="1" applyFont="1" applyBorder="1" applyAlignment="1" applyProtection="1">
      <alignment horizontal="right" vertical="center" wrapText="1"/>
      <protection locked="0"/>
    </xf>
    <xf numFmtId="49" fontId="11" fillId="1" borderId="1" xfId="2" applyNumberFormat="1" applyFont="1" applyFill="1" applyBorder="1" applyAlignment="1" applyProtection="1">
      <alignment horizontal="center" vertical="center" wrapText="1"/>
      <protection locked="0"/>
    </xf>
    <xf numFmtId="49" fontId="11" fillId="1" borderId="36" xfId="2" applyNumberFormat="1" applyFont="1" applyFill="1" applyBorder="1" applyAlignment="1" applyProtection="1">
      <alignment horizontal="left" vertical="center" wrapText="1"/>
      <protection locked="0"/>
    </xf>
    <xf numFmtId="49" fontId="11" fillId="0" borderId="0" xfId="2" applyNumberFormat="1" applyFont="1" applyFill="1" applyBorder="1" applyAlignment="1" applyProtection="1">
      <alignment horizontal="left" vertical="center" wrapText="1"/>
      <protection locked="0"/>
    </xf>
    <xf numFmtId="49" fontId="11" fillId="0" borderId="0" xfId="2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>
      <alignment horizontal="right" vertical="center" wrapText="1"/>
    </xf>
    <xf numFmtId="0" fontId="11" fillId="9" borderId="1" xfId="0" applyFont="1" applyFill="1" applyBorder="1" applyAlignment="1" applyProtection="1">
      <alignment horizontal="center" vertical="center" wrapText="1"/>
      <protection locked="0"/>
    </xf>
    <xf numFmtId="49" fontId="11" fillId="0" borderId="12" xfId="5" applyNumberFormat="1" applyFont="1" applyBorder="1" applyAlignment="1" applyProtection="1">
      <alignment horizontal="center" vertical="center"/>
      <protection locked="0"/>
    </xf>
    <xf numFmtId="49" fontId="11" fillId="0" borderId="3" xfId="0" applyNumberFormat="1" applyFont="1" applyBorder="1" applyAlignment="1">
      <alignment horizontal="center" vertical="center"/>
    </xf>
    <xf numFmtId="49" fontId="7" fillId="0" borderId="68" xfId="0" applyNumberFormat="1" applyFont="1" applyBorder="1" applyAlignment="1">
      <alignment horizontal="center"/>
    </xf>
    <xf numFmtId="49" fontId="7" fillId="0" borderId="69" xfId="0" applyNumberFormat="1" applyFont="1" applyBorder="1" applyAlignment="1">
      <alignment horizontal="center"/>
    </xf>
    <xf numFmtId="49" fontId="7" fillId="0" borderId="3" xfId="0" applyNumberFormat="1" applyFont="1" applyBorder="1" applyAlignment="1">
      <alignment horizontal="center"/>
    </xf>
    <xf numFmtId="0" fontId="26" fillId="0" borderId="0" xfId="0" applyFont="1" applyAlignment="1"/>
    <xf numFmtId="164" fontId="12" fillId="4" borderId="12" xfId="0" applyNumberFormat="1" applyFont="1" applyFill="1" applyBorder="1" applyAlignment="1">
      <alignment vertical="center"/>
    </xf>
    <xf numFmtId="3" fontId="12" fillId="0" borderId="70" xfId="0" applyNumberFormat="1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3" fontId="12" fillId="0" borderId="72" xfId="0" applyNumberFormat="1" applyFont="1" applyBorder="1" applyAlignment="1">
      <alignment vertical="center"/>
    </xf>
    <xf numFmtId="164" fontId="11" fillId="0" borderId="73" xfId="5" applyNumberFormat="1" applyFont="1" applyFill="1" applyBorder="1" applyAlignment="1" applyProtection="1">
      <alignment vertical="center"/>
      <protection locked="0"/>
    </xf>
    <xf numFmtId="164" fontId="11" fillId="0" borderId="24" xfId="4" applyNumberFormat="1" applyFont="1" applyFill="1" applyBorder="1" applyAlignment="1" applyProtection="1">
      <alignment vertical="center"/>
      <protection locked="0"/>
    </xf>
    <xf numFmtId="164" fontId="11" fillId="0" borderId="17" xfId="4" applyNumberFormat="1" applyFont="1" applyFill="1" applyBorder="1" applyAlignment="1" applyProtection="1">
      <alignment vertical="center"/>
      <protection locked="0"/>
    </xf>
    <xf numFmtId="164" fontId="11" fillId="0" borderId="14" xfId="4" applyNumberFormat="1" applyFont="1" applyFill="1" applyBorder="1" applyAlignment="1" applyProtection="1">
      <alignment vertical="center"/>
      <protection locked="0"/>
    </xf>
    <xf numFmtId="164" fontId="11" fillId="0" borderId="18" xfId="4" applyNumberFormat="1" applyFont="1" applyFill="1" applyBorder="1" applyAlignment="1" applyProtection="1">
      <alignment vertical="center"/>
      <protection locked="0"/>
    </xf>
    <xf numFmtId="164" fontId="12" fillId="0" borderId="18" xfId="4" applyNumberFormat="1" applyFont="1" applyFill="1" applyBorder="1" applyAlignment="1" applyProtection="1">
      <alignment vertical="center"/>
      <protection locked="0"/>
    </xf>
    <xf numFmtId="164" fontId="11" fillId="0" borderId="74" xfId="4" applyNumberFormat="1" applyFont="1" applyFill="1" applyBorder="1" applyAlignment="1" applyProtection="1">
      <alignment vertical="center"/>
      <protection locked="0"/>
    </xf>
    <xf numFmtId="164" fontId="11" fillId="0" borderId="75" xfId="4" applyNumberFormat="1" applyFont="1" applyFill="1" applyBorder="1" applyAlignment="1" applyProtection="1">
      <alignment vertical="center"/>
      <protection locked="0"/>
    </xf>
    <xf numFmtId="164" fontId="11" fillId="0" borderId="76" xfId="4" applyNumberFormat="1" applyFont="1" applyFill="1" applyBorder="1" applyAlignment="1" applyProtection="1">
      <alignment vertical="center"/>
      <protection locked="0"/>
    </xf>
    <xf numFmtId="0" fontId="8" fillId="0" borderId="30" xfId="0" applyFont="1" applyBorder="1" applyAlignment="1" applyProtection="1">
      <protection locked="0"/>
    </xf>
    <xf numFmtId="164" fontId="8" fillId="0" borderId="77" xfId="0" applyNumberFormat="1" applyFont="1" applyBorder="1" applyAlignment="1"/>
    <xf numFmtId="0" fontId="8" fillId="0" borderId="78" xfId="0" applyFont="1" applyBorder="1" applyAlignment="1"/>
    <xf numFmtId="164" fontId="8" fillId="0" borderId="8" xfId="0" applyNumberFormat="1" applyFont="1" applyBorder="1" applyAlignment="1" applyProtection="1">
      <protection locked="0"/>
    </xf>
    <xf numFmtId="164" fontId="8" fillId="0" borderId="30" xfId="0" applyNumberFormat="1" applyFont="1" applyBorder="1" applyAlignment="1" applyProtection="1">
      <protection locked="0"/>
    </xf>
    <xf numFmtId="164" fontId="8" fillId="0" borderId="62" xfId="0" applyNumberFormat="1" applyFont="1" applyBorder="1" applyAlignment="1"/>
    <xf numFmtId="164" fontId="8" fillId="0" borderId="64" xfId="0" applyNumberFormat="1" applyFont="1" applyBorder="1" applyAlignment="1"/>
    <xf numFmtId="164" fontId="8" fillId="0" borderId="78" xfId="0" applyNumberFormat="1" applyFont="1" applyBorder="1" applyAlignment="1"/>
    <xf numFmtId="164" fontId="8" fillId="0" borderId="6" xfId="0" applyNumberFormat="1" applyFont="1" applyBorder="1" applyAlignment="1"/>
    <xf numFmtId="164" fontId="8" fillId="0" borderId="67" xfId="0" applyNumberFormat="1" applyFont="1" applyBorder="1" applyAlignment="1"/>
    <xf numFmtId="164" fontId="8" fillId="0" borderId="0" xfId="0" applyNumberFormat="1" applyFont="1" applyBorder="1" applyAlignment="1"/>
    <xf numFmtId="164" fontId="8" fillId="0" borderId="79" xfId="0" applyNumberFormat="1" applyFont="1" applyBorder="1" applyAlignment="1"/>
    <xf numFmtId="164" fontId="8" fillId="0" borderId="80" xfId="0" applyNumberFormat="1" applyFont="1" applyBorder="1" applyAlignment="1" applyProtection="1">
      <protection locked="0"/>
    </xf>
    <xf numFmtId="164" fontId="8" fillId="0" borderId="81" xfId="0" applyNumberFormat="1" applyFont="1" applyBorder="1" applyAlignment="1"/>
    <xf numFmtId="164" fontId="11" fillId="0" borderId="82" xfId="4" applyNumberFormat="1" applyFont="1" applyFill="1" applyBorder="1" applyAlignment="1" applyProtection="1">
      <alignment vertical="center"/>
      <protection locked="0"/>
    </xf>
    <xf numFmtId="164" fontId="8" fillId="0" borderId="83" xfId="0" applyNumberFormat="1" applyFont="1" applyBorder="1" applyAlignment="1"/>
    <xf numFmtId="164" fontId="8" fillId="0" borderId="84" xfId="0" applyNumberFormat="1" applyFont="1" applyBorder="1" applyAlignment="1"/>
    <xf numFmtId="164" fontId="11" fillId="0" borderId="52" xfId="4" applyNumberFormat="1" applyFont="1" applyFill="1" applyBorder="1" applyAlignment="1" applyProtection="1">
      <alignment vertical="center"/>
      <protection locked="0"/>
    </xf>
    <xf numFmtId="0" fontId="8" fillId="0" borderId="84" xfId="0" applyFont="1" applyBorder="1" applyAlignment="1"/>
    <xf numFmtId="49" fontId="11" fillId="6" borderId="72" xfId="2" applyNumberFormat="1" applyFont="1" applyFill="1" applyBorder="1" applyAlignment="1">
      <alignment horizontal="center" vertical="center" wrapText="1"/>
    </xf>
    <xf numFmtId="0" fontId="12" fillId="0" borderId="12" xfId="5" applyFont="1" applyBorder="1" applyAlignment="1" applyProtection="1">
      <alignment horizontal="left" vertical="center"/>
      <protection locked="0"/>
    </xf>
    <xf numFmtId="3" fontId="12" fillId="0" borderId="18" xfId="0" applyNumberFormat="1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3" fontId="12" fillId="0" borderId="84" xfId="0" applyNumberFormat="1" applyFont="1" applyBorder="1" applyAlignment="1">
      <alignment vertical="center"/>
    </xf>
    <xf numFmtId="164" fontId="12" fillId="0" borderId="17" xfId="5" applyNumberFormat="1" applyFont="1" applyFill="1" applyBorder="1" applyAlignment="1" applyProtection="1">
      <alignment vertical="center"/>
      <protection locked="0"/>
    </xf>
    <xf numFmtId="164" fontId="12" fillId="0" borderId="14" xfId="5" applyNumberFormat="1" applyFont="1" applyFill="1" applyBorder="1" applyAlignment="1" applyProtection="1">
      <alignment vertical="center"/>
      <protection locked="0"/>
    </xf>
    <xf numFmtId="0" fontId="11" fillId="0" borderId="34" xfId="0" applyFont="1" applyBorder="1" applyAlignment="1">
      <alignment horizontal="left" vertical="top" wrapText="1"/>
    </xf>
    <xf numFmtId="0" fontId="6" fillId="0" borderId="0" xfId="0" applyFont="1" applyAlignment="1" applyProtection="1">
      <alignment horizontal="left"/>
      <protection hidden="1"/>
    </xf>
    <xf numFmtId="4" fontId="11" fillId="5" borderId="40" xfId="4" applyNumberFormat="1" applyFont="1" applyFill="1" applyBorder="1" applyAlignment="1">
      <alignment horizontal="center" vertical="center"/>
    </xf>
    <xf numFmtId="4" fontId="11" fillId="5" borderId="38" xfId="4" applyNumberFormat="1" applyFont="1" applyFill="1" applyBorder="1" applyAlignment="1">
      <alignment horizontal="center" vertical="center"/>
    </xf>
    <xf numFmtId="4" fontId="11" fillId="5" borderId="39" xfId="4" applyNumberFormat="1" applyFont="1" applyFill="1" applyBorder="1" applyAlignment="1">
      <alignment horizontal="center" vertical="center"/>
    </xf>
    <xf numFmtId="0" fontId="28" fillId="0" borderId="0" xfId="7" applyFont="1" applyAlignment="1"/>
    <xf numFmtId="0" fontId="8" fillId="0" borderId="5" xfId="8" applyFont="1" applyBorder="1" applyProtection="1">
      <alignment vertical="top"/>
      <protection hidden="1"/>
    </xf>
    <xf numFmtId="0" fontId="8" fillId="0" borderId="5" xfId="8" applyFont="1" applyBorder="1">
      <alignment vertical="top"/>
    </xf>
    <xf numFmtId="0" fontId="11" fillId="8" borderId="35" xfId="0" applyFont="1" applyFill="1" applyBorder="1" applyAlignment="1">
      <alignment horizontal="center" vertical="center"/>
    </xf>
    <xf numFmtId="0" fontId="11" fillId="0" borderId="88" xfId="0" applyFont="1" applyBorder="1" applyAlignment="1">
      <alignment horizontal="center" vertical="center"/>
    </xf>
    <xf numFmtId="0" fontId="13" fillId="0" borderId="71" xfId="0" quotePrefix="1" applyFont="1" applyBorder="1" applyAlignment="1">
      <alignment horizontal="center" vertical="center"/>
    </xf>
    <xf numFmtId="16" fontId="13" fillId="0" borderId="71" xfId="0" quotePrefix="1" applyNumberFormat="1" applyFont="1" applyBorder="1" applyAlignment="1">
      <alignment horizontal="center" vertical="center"/>
    </xf>
    <xf numFmtId="14" fontId="13" fillId="0" borderId="71" xfId="0" quotePrefix="1" applyNumberFormat="1" applyFont="1" applyBorder="1" applyAlignment="1">
      <alignment horizontal="center" vertical="center"/>
    </xf>
    <xf numFmtId="0" fontId="11" fillId="0" borderId="71" xfId="0" applyFont="1" applyBorder="1" applyAlignment="1">
      <alignment horizontal="center" vertical="center"/>
    </xf>
    <xf numFmtId="0" fontId="13" fillId="0" borderId="71" xfId="0" quotePrefix="1" applyNumberFormat="1" applyFont="1" applyBorder="1" applyAlignment="1">
      <alignment horizontal="center" vertical="center"/>
    </xf>
    <xf numFmtId="0" fontId="11" fillId="0" borderId="89" xfId="0" quotePrefix="1" applyNumberFormat="1" applyFont="1" applyBorder="1" applyAlignment="1">
      <alignment horizontal="center" vertical="center"/>
    </xf>
    <xf numFmtId="0" fontId="11" fillId="8" borderId="35" xfId="0" applyNumberFormat="1" applyFont="1" applyFill="1" applyBorder="1" applyAlignment="1">
      <alignment horizontal="center" vertical="center"/>
    </xf>
    <xf numFmtId="0" fontId="12" fillId="0" borderId="88" xfId="0" applyFont="1" applyBorder="1" applyAlignment="1">
      <alignment horizontal="center" vertical="center"/>
    </xf>
    <xf numFmtId="0" fontId="12" fillId="0" borderId="71" xfId="0" applyFont="1" applyBorder="1" applyAlignment="1">
      <alignment horizontal="center" vertical="center"/>
    </xf>
    <xf numFmtId="0" fontId="12" fillId="0" borderId="89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2" fillId="0" borderId="90" xfId="0" applyFont="1" applyBorder="1" applyAlignment="1">
      <alignment horizontal="center" vertical="center"/>
    </xf>
    <xf numFmtId="164" fontId="11" fillId="0" borderId="21" xfId="0" applyNumberFormat="1" applyFont="1" applyBorder="1" applyAlignment="1">
      <alignment vertical="center"/>
    </xf>
    <xf numFmtId="3" fontId="12" fillId="0" borderId="24" xfId="0" applyNumberFormat="1" applyFont="1" applyBorder="1" applyAlignment="1">
      <alignment vertical="center"/>
    </xf>
    <xf numFmtId="0" fontId="8" fillId="0" borderId="68" xfId="0" applyFont="1" applyBorder="1" applyAlignment="1"/>
    <xf numFmtId="0" fontId="8" fillId="0" borderId="69" xfId="0" applyFont="1" applyBorder="1" applyAlignment="1"/>
    <xf numFmtId="0" fontId="8" fillId="0" borderId="3" xfId="0" applyFont="1" applyBorder="1" applyAlignment="1"/>
    <xf numFmtId="49" fontId="11" fillId="0" borderId="7" xfId="4" applyNumberFormat="1" applyFont="1" applyFill="1" applyBorder="1" applyAlignment="1">
      <alignment horizontal="center" vertical="center"/>
    </xf>
    <xf numFmtId="0" fontId="8" fillId="0" borderId="86" xfId="0" applyFont="1" applyBorder="1" applyAlignment="1" applyProtection="1">
      <alignment horizontal="center" vertical="top"/>
      <protection hidden="1"/>
    </xf>
    <xf numFmtId="0" fontId="8" fillId="0" borderId="86" xfId="0" applyFont="1" applyBorder="1" applyAlignment="1">
      <alignment horizontal="center"/>
    </xf>
    <xf numFmtId="0" fontId="8" fillId="0" borderId="86" xfId="0" applyFont="1" applyBorder="1" applyAlignment="1"/>
    <xf numFmtId="0" fontId="6" fillId="0" borderId="0" xfId="0" applyFont="1" applyAlignment="1" applyProtection="1">
      <alignment horizontal="right" vertical="center" wrapText="1"/>
      <protection hidden="1"/>
    </xf>
    <xf numFmtId="0" fontId="6" fillId="0" borderId="85" xfId="0" applyFont="1" applyBorder="1" applyAlignment="1" applyProtection="1">
      <alignment horizontal="right" wrapText="1"/>
      <protection hidden="1"/>
    </xf>
    <xf numFmtId="49" fontId="5" fillId="2" borderId="72" xfId="1" applyNumberFormat="1" applyFill="1" applyBorder="1" applyAlignment="1" applyProtection="1">
      <alignment horizontal="left" vertical="center"/>
      <protection locked="0" hidden="1"/>
    </xf>
    <xf numFmtId="49" fontId="7" fillId="0" borderId="6" xfId="0" applyNumberFormat="1" applyFont="1" applyBorder="1" applyAlignment="1" applyProtection="1">
      <alignment horizontal="left" vertical="center"/>
      <protection locked="0" hidden="1"/>
    </xf>
    <xf numFmtId="49" fontId="7" fillId="0" borderId="65" xfId="0" applyNumberFormat="1" applyFont="1" applyBorder="1" applyAlignment="1" applyProtection="1">
      <alignment horizontal="left" vertical="center"/>
      <protection locked="0" hidden="1"/>
    </xf>
    <xf numFmtId="0" fontId="6" fillId="0" borderId="0" xfId="0" applyFont="1" applyAlignment="1" applyProtection="1">
      <alignment horizontal="right" vertical="center"/>
      <protection hidden="1"/>
    </xf>
    <xf numFmtId="0" fontId="6" fillId="0" borderId="85" xfId="0" applyFont="1" applyBorder="1" applyAlignment="1" applyProtection="1">
      <alignment horizontal="right"/>
      <protection hidden="1"/>
    </xf>
    <xf numFmtId="49" fontId="7" fillId="2" borderId="72" xfId="0" applyNumberFormat="1" applyFont="1" applyFill="1" applyBorder="1" applyAlignment="1" applyProtection="1">
      <alignment horizontal="left" vertical="center"/>
      <protection locked="0" hidden="1"/>
    </xf>
    <xf numFmtId="0" fontId="6" fillId="0" borderId="65" xfId="0" applyFont="1" applyBorder="1" applyAlignment="1">
      <alignment horizontal="left" vertical="center"/>
    </xf>
    <xf numFmtId="0" fontId="6" fillId="0" borderId="0" xfId="0" applyFont="1" applyBorder="1" applyAlignment="1" applyProtection="1">
      <alignment vertical="center"/>
      <protection hidden="1"/>
    </xf>
    <xf numFmtId="0" fontId="6" fillId="0" borderId="0" xfId="0" applyFont="1" applyAlignment="1" applyProtection="1">
      <alignment horizontal="left"/>
      <protection hidden="1"/>
    </xf>
    <xf numFmtId="0" fontId="2" fillId="0" borderId="0" xfId="0" applyFont="1" applyAlignment="1"/>
    <xf numFmtId="0" fontId="6" fillId="0" borderId="0" xfId="0" applyFont="1" applyBorder="1" applyAlignment="1" applyProtection="1">
      <alignment horizontal="center" vertical="top"/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6" fillId="0" borderId="4" xfId="0" applyFont="1" applyBorder="1" applyAlignment="1" applyProtection="1">
      <alignment horizontal="center"/>
      <protection hidden="1"/>
    </xf>
    <xf numFmtId="0" fontId="7" fillId="2" borderId="72" xfId="0" applyFont="1" applyFill="1" applyBorder="1" applyAlignment="1" applyProtection="1">
      <alignment horizontal="left" vertical="center"/>
      <protection locked="0" hidden="1"/>
    </xf>
    <xf numFmtId="0" fontId="7" fillId="0" borderId="6" xfId="0" applyFont="1" applyBorder="1" applyAlignment="1" applyProtection="1">
      <alignment horizontal="left" vertical="center"/>
      <protection locked="0" hidden="1"/>
    </xf>
    <xf numFmtId="0" fontId="7" fillId="2" borderId="72" xfId="0" applyFont="1" applyFill="1" applyBorder="1" applyAlignment="1" applyProtection="1">
      <alignment horizontal="right" vertical="center"/>
      <protection locked="0" hidden="1"/>
    </xf>
    <xf numFmtId="0" fontId="6" fillId="0" borderId="6" xfId="0" applyFont="1" applyBorder="1" applyAlignment="1"/>
    <xf numFmtId="0" fontId="6" fillId="0" borderId="65" xfId="0" applyFont="1" applyBorder="1" applyAlignment="1"/>
    <xf numFmtId="49" fontId="7" fillId="2" borderId="72" xfId="0" applyNumberFormat="1" applyFont="1" applyFill="1" applyBorder="1" applyAlignment="1" applyProtection="1">
      <alignment horizontal="center" vertical="center"/>
      <protection locked="0" hidden="1"/>
    </xf>
    <xf numFmtId="49" fontId="7" fillId="0" borderId="65" xfId="0" applyNumberFormat="1" applyFont="1" applyBorder="1" applyAlignment="1" applyProtection="1">
      <alignment horizontal="center" vertical="center"/>
      <protection locked="0" hidden="1"/>
    </xf>
    <xf numFmtId="0" fontId="6" fillId="0" borderId="0" xfId="0" applyFont="1" applyBorder="1" applyAlignment="1" applyProtection="1">
      <alignment vertical="top" wrapText="1"/>
      <protection hidden="1"/>
    </xf>
    <xf numFmtId="0" fontId="6" fillId="0" borderId="0" xfId="0" applyFont="1" applyBorder="1" applyAlignment="1" applyProtection="1">
      <alignment wrapText="1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6" fillId="0" borderId="6" xfId="0" applyFont="1" applyBorder="1" applyAlignment="1">
      <alignment horizontal="left" vertical="center"/>
    </xf>
    <xf numFmtId="0" fontId="10" fillId="2" borderId="72" xfId="1" applyFont="1" applyFill="1" applyBorder="1" applyAlignment="1" applyProtection="1">
      <protection locked="0" hidden="1"/>
    </xf>
    <xf numFmtId="0" fontId="7" fillId="0" borderId="6" xfId="0" applyFont="1" applyBorder="1" applyAlignment="1" applyProtection="1">
      <protection locked="0" hidden="1"/>
    </xf>
    <xf numFmtId="0" fontId="7" fillId="0" borderId="65" xfId="0" applyFont="1" applyBorder="1" applyAlignment="1" applyProtection="1">
      <protection locked="0" hidden="1"/>
    </xf>
    <xf numFmtId="0" fontId="5" fillId="2" borderId="72" xfId="1" applyFill="1" applyBorder="1" applyAlignment="1" applyProtection="1">
      <protection locked="0" hidden="1"/>
    </xf>
    <xf numFmtId="0" fontId="6" fillId="0" borderId="6" xfId="0" applyFont="1" applyBorder="1" applyAlignment="1">
      <alignment horizontal="left"/>
    </xf>
    <xf numFmtId="0" fontId="6" fillId="0" borderId="65" xfId="0" applyFont="1" applyBorder="1" applyAlignment="1">
      <alignment horizontal="left"/>
    </xf>
    <xf numFmtId="0" fontId="6" fillId="0" borderId="2" xfId="0" applyFont="1" applyBorder="1" applyAlignment="1" applyProtection="1">
      <alignment horizontal="right" vertical="center"/>
      <protection hidden="1"/>
    </xf>
    <xf numFmtId="0" fontId="6" fillId="0" borderId="0" xfId="0" applyFont="1" applyBorder="1" applyAlignment="1" applyProtection="1">
      <alignment horizontal="right"/>
      <protection hidden="1"/>
    </xf>
    <xf numFmtId="1" fontId="7" fillId="2" borderId="72" xfId="0" applyNumberFormat="1" applyFont="1" applyFill="1" applyBorder="1" applyAlignment="1" applyProtection="1">
      <alignment horizontal="center" vertical="center"/>
      <protection locked="0" hidden="1"/>
    </xf>
    <xf numFmtId="1" fontId="7" fillId="2" borderId="65" xfId="0" applyNumberFormat="1" applyFont="1" applyFill="1" applyBorder="1" applyAlignment="1" applyProtection="1">
      <alignment horizontal="center" vertical="center"/>
      <protection locked="0" hidden="1"/>
    </xf>
    <xf numFmtId="0" fontId="25" fillId="0" borderId="0" xfId="0" applyFont="1" applyBorder="1" applyAlignment="1">
      <alignment vertical="top"/>
    </xf>
    <xf numFmtId="0" fontId="7" fillId="0" borderId="2" xfId="0" applyFont="1" applyFill="1" applyBorder="1" applyAlignment="1" applyProtection="1">
      <alignment horizontal="left" vertical="center" wrapText="1"/>
      <protection hidden="1"/>
    </xf>
    <xf numFmtId="0" fontId="7" fillId="0" borderId="0" xfId="0" applyFont="1" applyFill="1" applyBorder="1" applyAlignment="1" applyProtection="1">
      <alignment horizontal="left" vertical="center" wrapText="1"/>
      <protection hidden="1"/>
    </xf>
    <xf numFmtId="0" fontId="7" fillId="0" borderId="85" xfId="0" applyFont="1" applyFill="1" applyBorder="1" applyAlignment="1" applyProtection="1">
      <alignment horizontal="left" vertical="center" wrapText="1"/>
      <protection hidden="1"/>
    </xf>
    <xf numFmtId="0" fontId="19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wrapText="1"/>
      <protection hidden="1"/>
    </xf>
    <xf numFmtId="0" fontId="23" fillId="0" borderId="0" xfId="0" applyFont="1" applyBorder="1" applyAlignment="1" applyProtection="1">
      <alignment horizontal="right" vertical="center" wrapText="1"/>
      <protection hidden="1"/>
    </xf>
    <xf numFmtId="0" fontId="23" fillId="0" borderId="85" xfId="0" applyFont="1" applyBorder="1" applyAlignment="1" applyProtection="1">
      <alignment horizontal="right" wrapText="1"/>
      <protection hidden="1"/>
    </xf>
    <xf numFmtId="0" fontId="6" fillId="0" borderId="0" xfId="0" applyFont="1" applyBorder="1" applyAlignment="1" applyProtection="1">
      <alignment horizontal="right" vertical="center" wrapText="1"/>
      <protection hidden="1"/>
    </xf>
    <xf numFmtId="0" fontId="6" fillId="0" borderId="0" xfId="0" applyFont="1" applyBorder="1" applyAlignment="1" applyProtection="1">
      <alignment horizontal="right" wrapText="1"/>
      <protection hidden="1"/>
    </xf>
    <xf numFmtId="0" fontId="6" fillId="0" borderId="0" xfId="0" applyFont="1" applyAlignment="1" applyProtection="1">
      <alignment horizontal="right" wrapText="1"/>
      <protection hidden="1"/>
    </xf>
    <xf numFmtId="0" fontId="21" fillId="0" borderId="0" xfId="0" applyFont="1" applyBorder="1" applyAlignment="1" applyProtection="1">
      <alignment horizontal="left" vertical="center"/>
      <protection hidden="1"/>
    </xf>
    <xf numFmtId="0" fontId="22" fillId="0" borderId="0" xfId="0" applyFont="1" applyAlignment="1">
      <alignment horizontal="left"/>
    </xf>
    <xf numFmtId="49" fontId="11" fillId="6" borderId="35" xfId="2" applyNumberFormat="1" applyFont="1" applyFill="1" applyBorder="1" applyAlignment="1">
      <alignment horizontal="left" vertical="center" wrapText="1"/>
    </xf>
    <xf numFmtId="49" fontId="11" fillId="6" borderId="33" xfId="2" applyNumberFormat="1" applyFont="1" applyFill="1" applyBorder="1" applyAlignment="1">
      <alignment horizontal="left" vertical="center" wrapText="1"/>
    </xf>
    <xf numFmtId="49" fontId="11" fillId="6" borderId="36" xfId="2" applyNumberFormat="1" applyFont="1" applyFill="1" applyBorder="1" applyAlignment="1">
      <alignment horizontal="left" vertical="center" wrapText="1"/>
    </xf>
    <xf numFmtId="49" fontId="11" fillId="6" borderId="35" xfId="3" applyNumberFormat="1" applyFont="1" applyFill="1" applyBorder="1" applyAlignment="1">
      <alignment horizontal="left" vertical="center" wrapText="1"/>
    </xf>
    <xf numFmtId="49" fontId="11" fillId="6" borderId="33" xfId="3" applyNumberFormat="1" applyFont="1" applyFill="1" applyBorder="1" applyAlignment="1">
      <alignment horizontal="left" vertical="center" wrapText="1"/>
    </xf>
    <xf numFmtId="49" fontId="11" fillId="6" borderId="36" xfId="3" applyNumberFormat="1" applyFont="1" applyFill="1" applyBorder="1" applyAlignment="1">
      <alignment horizontal="left" vertical="center" wrapText="1"/>
    </xf>
    <xf numFmtId="3" fontId="12" fillId="0" borderId="0" xfId="0" applyNumberFormat="1" applyFont="1" applyAlignment="1">
      <alignment horizontal="left" vertical="center"/>
    </xf>
    <xf numFmtId="49" fontId="11" fillId="0" borderId="0" xfId="2" applyNumberFormat="1" applyFont="1" applyBorder="1" applyAlignment="1" applyProtection="1">
      <alignment horizontal="left" vertical="center" wrapText="1"/>
      <protection locked="0"/>
    </xf>
    <xf numFmtId="0" fontId="16" fillId="0" borderId="6" xfId="0" applyFont="1" applyFill="1" applyBorder="1" applyAlignment="1">
      <alignment horizontal="right"/>
    </xf>
    <xf numFmtId="49" fontId="11" fillId="5" borderId="87" xfId="2" applyNumberFormat="1" applyFont="1" applyFill="1" applyBorder="1" applyAlignment="1">
      <alignment horizontal="center" vertical="center" wrapText="1"/>
    </xf>
    <xf numFmtId="49" fontId="11" fillId="5" borderId="3" xfId="2" applyNumberFormat="1" applyFont="1" applyFill="1" applyBorder="1" applyAlignment="1">
      <alignment horizontal="center" vertical="center" wrapText="1"/>
    </xf>
    <xf numFmtId="3" fontId="11" fillId="5" borderId="35" xfId="2" applyNumberFormat="1" applyFont="1" applyFill="1" applyBorder="1" applyAlignment="1">
      <alignment horizontal="center" vertical="center"/>
    </xf>
    <xf numFmtId="3" fontId="11" fillId="5" borderId="33" xfId="2" applyNumberFormat="1" applyFont="1" applyFill="1" applyBorder="1" applyAlignment="1">
      <alignment horizontal="center" vertical="center"/>
    </xf>
    <xf numFmtId="3" fontId="11" fillId="5" borderId="36" xfId="2" applyNumberFormat="1" applyFont="1" applyFill="1" applyBorder="1" applyAlignment="1">
      <alignment horizontal="center" vertical="center"/>
    </xf>
    <xf numFmtId="49" fontId="11" fillId="0" borderId="0" xfId="2" applyNumberFormat="1" applyFont="1" applyBorder="1" applyAlignment="1" applyProtection="1">
      <alignment horizontal="center" vertical="center" wrapText="1"/>
      <protection locked="0"/>
    </xf>
    <xf numFmtId="49" fontId="11" fillId="5" borderId="87" xfId="4" applyNumberFormat="1" applyFont="1" applyFill="1" applyBorder="1" applyAlignment="1">
      <alignment horizontal="center" vertical="center" wrapText="1"/>
    </xf>
    <xf numFmtId="49" fontId="11" fillId="5" borderId="3" xfId="4" applyNumberFormat="1" applyFont="1" applyFill="1" applyBorder="1" applyAlignment="1">
      <alignment horizontal="center" vertical="center" wrapText="1"/>
    </xf>
    <xf numFmtId="49" fontId="11" fillId="5" borderId="4" xfId="4" applyNumberFormat="1" applyFont="1" applyFill="1" applyBorder="1" applyAlignment="1">
      <alignment vertical="center" wrapText="1"/>
    </xf>
    <xf numFmtId="49" fontId="11" fillId="5" borderId="6" xfId="4" applyNumberFormat="1" applyFont="1" applyFill="1" applyBorder="1" applyAlignment="1">
      <alignment vertical="center" wrapText="1"/>
    </xf>
    <xf numFmtId="4" fontId="11" fillId="5" borderId="33" xfId="4" applyNumberFormat="1" applyFont="1" applyFill="1" applyBorder="1" applyAlignment="1">
      <alignment horizontal="center" vertical="center" wrapText="1"/>
    </xf>
    <xf numFmtId="4" fontId="11" fillId="5" borderId="36" xfId="4" applyNumberFormat="1" applyFont="1" applyFill="1" applyBorder="1" applyAlignment="1">
      <alignment horizontal="center" vertical="center" wrapText="1"/>
    </xf>
    <xf numFmtId="4" fontId="11" fillId="5" borderId="40" xfId="4" applyNumberFormat="1" applyFont="1" applyFill="1" applyBorder="1" applyAlignment="1">
      <alignment horizontal="center" vertical="center"/>
    </xf>
    <xf numFmtId="4" fontId="11" fillId="5" borderId="38" xfId="4" applyNumberFormat="1" applyFont="1" applyFill="1" applyBorder="1" applyAlignment="1">
      <alignment horizontal="center" vertical="center"/>
    </xf>
    <xf numFmtId="4" fontId="11" fillId="5" borderId="39" xfId="4" applyNumberFormat="1" applyFont="1" applyFill="1" applyBorder="1" applyAlignment="1">
      <alignment horizontal="center" vertical="center"/>
    </xf>
    <xf numFmtId="4" fontId="11" fillId="5" borderId="37" xfId="4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right" vertical="center" wrapText="1"/>
    </xf>
    <xf numFmtId="0" fontId="17" fillId="0" borderId="0" xfId="0" applyFont="1" applyBorder="1" applyAlignment="1">
      <alignment horizontal="right" vertical="center" wrapText="1"/>
    </xf>
    <xf numFmtId="0" fontId="12" fillId="0" borderId="0" xfId="0" applyFont="1" applyBorder="1" applyAlignment="1">
      <alignment horizontal="center" vertical="center"/>
    </xf>
    <xf numFmtId="0" fontId="11" fillId="0" borderId="6" xfId="0" applyFont="1" applyBorder="1" applyAlignment="1">
      <alignment horizontal="right" vertical="center" wrapText="1"/>
    </xf>
    <xf numFmtId="0" fontId="11" fillId="0" borderId="65" xfId="0" applyFont="1" applyBorder="1" applyAlignment="1">
      <alignment horizontal="right" vertical="center" wrapText="1"/>
    </xf>
    <xf numFmtId="0" fontId="20" fillId="0" borderId="0" xfId="0" applyFont="1" applyAlignment="1"/>
    <xf numFmtId="0" fontId="18" fillId="0" borderId="0" xfId="0" applyFont="1" applyBorder="1" applyAlignment="1">
      <alignment horizontal="justify" vertical="top" wrapText="1"/>
    </xf>
    <xf numFmtId="0" fontId="14" fillId="0" borderId="0" xfId="0" applyFont="1" applyAlignment="1"/>
  </cellXfs>
  <cellStyles count="9">
    <cellStyle name="Hyperlink" xfId="1" builtinId="8"/>
    <cellStyle name="Normal" xfId="0" builtinId="0"/>
    <cellStyle name="Normal_2005_AKTIVA" xfId="2"/>
    <cellStyle name="Normal_2005_PASIVA" xfId="3"/>
    <cellStyle name="Normal_2005_racun d&amp;g" xfId="4"/>
    <cellStyle name="Normal_Sheet1" xfId="5"/>
    <cellStyle name="Normal_TFI-FIN" xfId="6"/>
    <cellStyle name="Normal_TFI-OSIG" xfId="8"/>
    <cellStyle name="Normal_TFI-POD" xfId="7"/>
  </cellStyles>
  <dxfs count="2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hanfa.hr/Documents%20and%20Settings/kmilosevic.HANFA/My%20Documents/Ksenija/Izvjesca%20drustava%20za%20osiguranje/Allianz/2009/Allianz%20Zagreb%20d.d.%2031.03.2009.-final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lovni"/>
      <sheetName val="RDG"/>
      <sheetName val="AKTIVA"/>
      <sheetName val="PASIVA"/>
      <sheetName val="starosna struktura"/>
      <sheetName val="sp1_vrste"/>
      <sheetName val="sp1_rizici"/>
      <sheetName val="sp7"/>
      <sheetName val="sp8"/>
      <sheetName val="sp81"/>
      <sheetName val="sp10"/>
      <sheetName val="sp13"/>
      <sheetName val="GS - Z"/>
      <sheetName val="GSDO"/>
      <sheetName val="POM"/>
      <sheetName val="GSP"/>
      <sheetName val="GSS"/>
      <sheetName val="ZO"/>
      <sheetName val="GS - N"/>
      <sheetName val="AK ZO"/>
      <sheetName val="AK NO"/>
      <sheetName val="IK ZO"/>
      <sheetName val="IK NO"/>
      <sheetName val="pu1"/>
      <sheetName val="pu2"/>
      <sheetName val="pu3"/>
      <sheetName val="analitika pu1"/>
      <sheetName val="analitika pu2"/>
      <sheetName val="analitika pu3"/>
    </sheetNames>
    <sheetDataSet>
      <sheetData sheetId="0">
        <row r="5">
          <cell r="B5" t="str">
            <v xml:space="preserve">naziv društva </v>
          </cell>
          <cell r="E5" t="str">
            <v>20.04.2009.</v>
          </cell>
        </row>
        <row r="7">
          <cell r="E7" t="str">
            <v>01.01.2009.- 31.03.2009.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katica.kuzmanovic@crosig.hr" TargetMode="External"/><Relationship Id="rId1" Type="http://schemas.openxmlformats.org/officeDocument/2006/relationships/hyperlink" Target="http://www.crosig.hr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zoomScaleNormal="100" workbookViewId="0">
      <selection activeCell="L62" sqref="L62"/>
    </sheetView>
  </sheetViews>
  <sheetFormatPr defaultRowHeight="12.75"/>
  <cols>
    <col min="2" max="2" width="12" customWidth="1"/>
    <col min="5" max="5" width="9.7109375" customWidth="1"/>
    <col min="8" max="8" width="17" customWidth="1"/>
    <col min="9" max="9" width="23.85546875" customWidth="1"/>
  </cols>
  <sheetData>
    <row r="1" spans="1:10">
      <c r="A1" s="415" t="s">
        <v>408</v>
      </c>
      <c r="B1" s="415"/>
      <c r="C1" s="415"/>
      <c r="D1" s="1"/>
      <c r="E1" s="1"/>
      <c r="F1" s="1"/>
      <c r="G1" s="1"/>
      <c r="H1" s="1"/>
      <c r="I1" s="1"/>
      <c r="J1" s="1"/>
    </row>
    <row r="2" spans="1:10">
      <c r="A2" s="416" t="s">
        <v>356</v>
      </c>
      <c r="B2" s="417"/>
      <c r="C2" s="417"/>
      <c r="D2" s="418"/>
      <c r="E2" s="2" t="s">
        <v>448</v>
      </c>
      <c r="F2" s="3"/>
      <c r="G2" s="4" t="s">
        <v>357</v>
      </c>
      <c r="H2" s="2" t="s">
        <v>453</v>
      </c>
      <c r="I2" s="5"/>
      <c r="J2" s="1"/>
    </row>
    <row r="3" spans="1:10">
      <c r="A3" s="6"/>
      <c r="B3" s="6"/>
      <c r="C3" s="6"/>
      <c r="D3" s="6"/>
      <c r="E3" s="7"/>
      <c r="F3" s="7"/>
      <c r="G3" s="6"/>
      <c r="H3" s="6"/>
      <c r="I3" s="8"/>
      <c r="J3" s="1"/>
    </row>
    <row r="4" spans="1:10" ht="15">
      <c r="A4" s="419" t="s">
        <v>381</v>
      </c>
      <c r="B4" s="419"/>
      <c r="C4" s="419"/>
      <c r="D4" s="419"/>
      <c r="E4" s="419"/>
      <c r="F4" s="419"/>
      <c r="G4" s="419"/>
      <c r="H4" s="419"/>
      <c r="I4" s="419"/>
      <c r="J4" s="1"/>
    </row>
    <row r="5" spans="1:10">
      <c r="A5" s="9"/>
      <c r="B5" s="10"/>
      <c r="C5" s="10"/>
      <c r="D5" s="11"/>
      <c r="E5" s="12"/>
      <c r="F5" s="13"/>
      <c r="G5" s="14"/>
      <c r="H5" s="15"/>
      <c r="I5" s="16"/>
      <c r="J5" s="1"/>
    </row>
    <row r="6" spans="1:10">
      <c r="A6" s="379" t="s">
        <v>358</v>
      </c>
      <c r="B6" s="380"/>
      <c r="C6" s="394" t="s">
        <v>452</v>
      </c>
      <c r="D6" s="395"/>
      <c r="E6" s="420"/>
      <c r="F6" s="420"/>
      <c r="G6" s="420"/>
      <c r="H6" s="420"/>
      <c r="I6" s="18"/>
      <c r="J6" s="1"/>
    </row>
    <row r="7" spans="1:10">
      <c r="A7" s="19"/>
      <c r="B7" s="19"/>
      <c r="C7" s="9"/>
      <c r="D7" s="9"/>
      <c r="E7" s="420"/>
      <c r="F7" s="420"/>
      <c r="G7" s="420"/>
      <c r="H7" s="420"/>
      <c r="I7" s="18"/>
      <c r="J7" s="1"/>
    </row>
    <row r="8" spans="1:10">
      <c r="A8" s="421" t="s">
        <v>409</v>
      </c>
      <c r="B8" s="422"/>
      <c r="C8" s="394" t="s">
        <v>436</v>
      </c>
      <c r="D8" s="395"/>
      <c r="E8" s="420"/>
      <c r="F8" s="420"/>
      <c r="G8" s="420"/>
      <c r="H8" s="420"/>
      <c r="I8" s="20"/>
      <c r="J8" s="1"/>
    </row>
    <row r="9" spans="1:10">
      <c r="A9" s="21"/>
      <c r="B9" s="21"/>
      <c r="C9" s="22"/>
      <c r="D9" s="9"/>
      <c r="E9" s="9"/>
      <c r="F9" s="9"/>
      <c r="G9" s="9"/>
      <c r="H9" s="9"/>
      <c r="I9" s="9"/>
      <c r="J9" s="1"/>
    </row>
    <row r="10" spans="1:10">
      <c r="A10" s="423" t="s">
        <v>359</v>
      </c>
      <c r="B10" s="424"/>
      <c r="C10" s="394" t="s">
        <v>437</v>
      </c>
      <c r="D10" s="395"/>
      <c r="E10" s="9"/>
      <c r="F10" s="9"/>
      <c r="G10" s="9"/>
      <c r="H10" s="9"/>
      <c r="I10" s="9"/>
      <c r="J10" s="1"/>
    </row>
    <row r="11" spans="1:10">
      <c r="A11" s="425"/>
      <c r="B11" s="425"/>
      <c r="C11" s="9"/>
      <c r="D11" s="9"/>
      <c r="E11" s="9"/>
      <c r="F11" s="9"/>
      <c r="G11" s="9"/>
      <c r="H11" s="9"/>
      <c r="I11" s="9"/>
      <c r="J11" s="1"/>
    </row>
    <row r="12" spans="1:10">
      <c r="A12" s="379" t="s">
        <v>407</v>
      </c>
      <c r="B12" s="380"/>
      <c r="C12" s="389" t="s">
        <v>438</v>
      </c>
      <c r="D12" s="404"/>
      <c r="E12" s="404"/>
      <c r="F12" s="404"/>
      <c r="G12" s="404"/>
      <c r="H12" s="404"/>
      <c r="I12" s="382"/>
      <c r="J12" s="1"/>
    </row>
    <row r="13" spans="1:10" ht="15.75">
      <c r="A13" s="426"/>
      <c r="B13" s="427"/>
      <c r="C13" s="427"/>
      <c r="D13" s="251"/>
      <c r="E13" s="251"/>
      <c r="F13" s="251"/>
      <c r="G13" s="251"/>
      <c r="H13" s="251"/>
      <c r="I13" s="251"/>
      <c r="J13" s="1"/>
    </row>
    <row r="14" spans="1:10">
      <c r="A14" s="19"/>
      <c r="B14" s="19"/>
      <c r="C14" s="23"/>
      <c r="D14" s="9"/>
      <c r="E14" s="9"/>
      <c r="F14" s="9"/>
      <c r="G14" s="9"/>
      <c r="H14" s="9"/>
      <c r="I14" s="9"/>
      <c r="J14" s="1"/>
    </row>
    <row r="15" spans="1:10">
      <c r="A15" s="379" t="s">
        <v>360</v>
      </c>
      <c r="B15" s="380"/>
      <c r="C15" s="413">
        <v>10000</v>
      </c>
      <c r="D15" s="414"/>
      <c r="E15" s="9"/>
      <c r="F15" s="389" t="s">
        <v>439</v>
      </c>
      <c r="G15" s="404"/>
      <c r="H15" s="404"/>
      <c r="I15" s="382"/>
      <c r="J15" s="1"/>
    </row>
    <row r="16" spans="1:10">
      <c r="A16" s="19"/>
      <c r="B16" s="19"/>
      <c r="C16" s="9"/>
      <c r="D16" s="9"/>
      <c r="E16" s="9"/>
      <c r="F16" s="9"/>
      <c r="G16" s="9"/>
      <c r="H16" s="9"/>
      <c r="I16" s="9"/>
      <c r="J16" s="1"/>
    </row>
    <row r="17" spans="1:10">
      <c r="A17" s="379" t="s">
        <v>361</v>
      </c>
      <c r="B17" s="380"/>
      <c r="C17" s="389" t="s">
        <v>440</v>
      </c>
      <c r="D17" s="404"/>
      <c r="E17" s="404"/>
      <c r="F17" s="404"/>
      <c r="G17" s="404"/>
      <c r="H17" s="404"/>
      <c r="I17" s="382"/>
      <c r="J17" s="1"/>
    </row>
    <row r="18" spans="1:10">
      <c r="A18" s="19"/>
      <c r="B18" s="19"/>
      <c r="C18" s="9"/>
      <c r="D18" s="9"/>
      <c r="E18" s="9"/>
      <c r="F18" s="9"/>
      <c r="G18" s="9"/>
      <c r="H18" s="9"/>
      <c r="I18" s="9"/>
      <c r="J18" s="1"/>
    </row>
    <row r="19" spans="1:10">
      <c r="A19" s="379" t="s">
        <v>362</v>
      </c>
      <c r="B19" s="380"/>
      <c r="C19" s="405"/>
      <c r="D19" s="406"/>
      <c r="E19" s="406"/>
      <c r="F19" s="406"/>
      <c r="G19" s="406"/>
      <c r="H19" s="406"/>
      <c r="I19" s="407"/>
      <c r="J19" s="1"/>
    </row>
    <row r="20" spans="1:10">
      <c r="A20" s="19"/>
      <c r="B20" s="19"/>
      <c r="C20" s="23"/>
      <c r="D20" s="9"/>
      <c r="E20" s="9"/>
      <c r="F20" s="9"/>
      <c r="G20" s="9"/>
      <c r="H20" s="9"/>
      <c r="I20" s="9"/>
      <c r="J20" s="1"/>
    </row>
    <row r="21" spans="1:10">
      <c r="A21" s="379" t="s">
        <v>363</v>
      </c>
      <c r="B21" s="380"/>
      <c r="C21" s="408" t="s">
        <v>441</v>
      </c>
      <c r="D21" s="406"/>
      <c r="E21" s="406"/>
      <c r="F21" s="406"/>
      <c r="G21" s="406"/>
      <c r="H21" s="406"/>
      <c r="I21" s="407"/>
      <c r="J21" s="1"/>
    </row>
    <row r="22" spans="1:10">
      <c r="A22" s="19"/>
      <c r="B22" s="19"/>
      <c r="C22" s="23"/>
      <c r="D22" s="9"/>
      <c r="E22" s="9"/>
      <c r="F22" s="9"/>
      <c r="G22" s="9"/>
      <c r="H22" s="9"/>
      <c r="I22" s="9"/>
      <c r="J22" s="1"/>
    </row>
    <row r="23" spans="1:10">
      <c r="A23" s="379" t="s">
        <v>364</v>
      </c>
      <c r="B23" s="380"/>
      <c r="C23" s="25">
        <v>133</v>
      </c>
      <c r="D23" s="389" t="s">
        <v>449</v>
      </c>
      <c r="E23" s="409"/>
      <c r="F23" s="410"/>
      <c r="G23" s="411"/>
      <c r="H23" s="412"/>
      <c r="I23" s="26"/>
      <c r="J23" s="1"/>
    </row>
    <row r="24" spans="1:10">
      <c r="A24" s="19"/>
      <c r="B24" s="19"/>
      <c r="C24" s="9"/>
      <c r="D24" s="27"/>
      <c r="E24" s="27"/>
      <c r="F24" s="27"/>
      <c r="G24" s="27"/>
      <c r="H24" s="9"/>
      <c r="I24" s="20"/>
      <c r="J24" s="1"/>
    </row>
    <row r="25" spans="1:10">
      <c r="A25" s="379" t="s">
        <v>365</v>
      </c>
      <c r="B25" s="380"/>
      <c r="C25" s="25">
        <v>21</v>
      </c>
      <c r="D25" s="389" t="s">
        <v>450</v>
      </c>
      <c r="E25" s="409"/>
      <c r="F25" s="409"/>
      <c r="G25" s="410"/>
      <c r="H25" s="17" t="s">
        <v>366</v>
      </c>
      <c r="I25" s="28">
        <v>2850</v>
      </c>
      <c r="J25" s="1"/>
    </row>
    <row r="26" spans="1:10">
      <c r="A26" s="19"/>
      <c r="B26" s="19"/>
      <c r="C26" s="9"/>
      <c r="D26" s="27"/>
      <c r="E26" s="27"/>
      <c r="F26" s="27"/>
      <c r="G26" s="19"/>
      <c r="H26" s="19" t="s">
        <v>367</v>
      </c>
      <c r="I26" s="23"/>
      <c r="J26" s="1"/>
    </row>
    <row r="27" spans="1:10">
      <c r="A27" s="379" t="s">
        <v>368</v>
      </c>
      <c r="B27" s="380"/>
      <c r="C27" s="29" t="s">
        <v>442</v>
      </c>
      <c r="D27" s="30"/>
      <c r="E27" s="1"/>
      <c r="F27" s="31"/>
      <c r="G27" s="379" t="s">
        <v>369</v>
      </c>
      <c r="H27" s="380"/>
      <c r="I27" s="32" t="s">
        <v>451</v>
      </c>
      <c r="J27" s="1"/>
    </row>
    <row r="28" spans="1:10">
      <c r="A28" s="19"/>
      <c r="B28" s="19"/>
      <c r="C28" s="9"/>
      <c r="D28" s="31"/>
      <c r="E28" s="31"/>
      <c r="F28" s="31"/>
      <c r="G28" s="31"/>
      <c r="H28" s="9"/>
      <c r="I28" s="33"/>
      <c r="J28" s="1"/>
    </row>
    <row r="29" spans="1:10">
      <c r="A29" s="398" t="s">
        <v>410</v>
      </c>
      <c r="B29" s="399"/>
      <c r="C29" s="400"/>
      <c r="D29" s="400"/>
      <c r="E29" s="401" t="s">
        <v>370</v>
      </c>
      <c r="F29" s="402"/>
      <c r="G29" s="402"/>
      <c r="H29" s="403" t="s">
        <v>371</v>
      </c>
      <c r="I29" s="403"/>
      <c r="J29" s="1"/>
    </row>
    <row r="30" spans="1:10">
      <c r="A30" s="1"/>
      <c r="B30" s="1"/>
      <c r="C30" s="1"/>
      <c r="D30" s="34"/>
      <c r="E30" s="9"/>
      <c r="F30" s="9"/>
      <c r="G30" s="9"/>
      <c r="H30" s="35"/>
      <c r="I30" s="33"/>
      <c r="J30" s="1"/>
    </row>
    <row r="31" spans="1:10">
      <c r="A31" s="391"/>
      <c r="B31" s="392"/>
      <c r="C31" s="392"/>
      <c r="D31" s="393"/>
      <c r="E31" s="391"/>
      <c r="F31" s="392"/>
      <c r="G31" s="392"/>
      <c r="H31" s="394"/>
      <c r="I31" s="395"/>
      <c r="J31" s="1"/>
    </row>
    <row r="32" spans="1:10">
      <c r="A32" s="24"/>
      <c r="B32" s="24"/>
      <c r="C32" s="23"/>
      <c r="D32" s="396"/>
      <c r="E32" s="396"/>
      <c r="F32" s="396"/>
      <c r="G32" s="397"/>
      <c r="H32" s="9"/>
      <c r="I32" s="38"/>
      <c r="J32" s="1"/>
    </row>
    <row r="33" spans="1:10">
      <c r="A33" s="391"/>
      <c r="B33" s="392"/>
      <c r="C33" s="392"/>
      <c r="D33" s="393"/>
      <c r="E33" s="391"/>
      <c r="F33" s="392"/>
      <c r="G33" s="392"/>
      <c r="H33" s="394"/>
      <c r="I33" s="395"/>
      <c r="J33" s="1"/>
    </row>
    <row r="34" spans="1:10">
      <c r="A34" s="24"/>
      <c r="B34" s="24"/>
      <c r="C34" s="23"/>
      <c r="D34" s="36"/>
      <c r="E34" s="36"/>
      <c r="F34" s="36"/>
      <c r="G34" s="37"/>
      <c r="H34" s="9"/>
      <c r="I34" s="39"/>
      <c r="J34" s="1"/>
    </row>
    <row r="35" spans="1:10">
      <c r="A35" s="391"/>
      <c r="B35" s="392"/>
      <c r="C35" s="392"/>
      <c r="D35" s="393"/>
      <c r="E35" s="391"/>
      <c r="F35" s="392"/>
      <c r="G35" s="392"/>
      <c r="H35" s="394"/>
      <c r="I35" s="395"/>
      <c r="J35" s="1"/>
    </row>
    <row r="36" spans="1:10">
      <c r="A36" s="24"/>
      <c r="B36" s="24"/>
      <c r="C36" s="23"/>
      <c r="D36" s="36"/>
      <c r="E36" s="36"/>
      <c r="F36" s="36"/>
      <c r="G36" s="37"/>
      <c r="H36" s="9"/>
      <c r="I36" s="39"/>
      <c r="J36" s="1"/>
    </row>
    <row r="37" spans="1:10">
      <c r="A37" s="391"/>
      <c r="B37" s="392"/>
      <c r="C37" s="392"/>
      <c r="D37" s="393"/>
      <c r="E37" s="391"/>
      <c r="F37" s="392"/>
      <c r="G37" s="392"/>
      <c r="H37" s="394"/>
      <c r="I37" s="395"/>
      <c r="J37" s="1"/>
    </row>
    <row r="38" spans="1:10">
      <c r="A38" s="40"/>
      <c r="B38" s="40"/>
      <c r="C38" s="386"/>
      <c r="D38" s="387"/>
      <c r="E38" s="9"/>
      <c r="F38" s="386"/>
      <c r="G38" s="387"/>
      <c r="H38" s="9"/>
      <c r="I38" s="9"/>
      <c r="J38" s="1"/>
    </row>
    <row r="39" spans="1:10">
      <c r="A39" s="391"/>
      <c r="B39" s="392"/>
      <c r="C39" s="392"/>
      <c r="D39" s="393"/>
      <c r="E39" s="391"/>
      <c r="F39" s="392"/>
      <c r="G39" s="392"/>
      <c r="H39" s="394"/>
      <c r="I39" s="395"/>
      <c r="J39" s="1"/>
    </row>
    <row r="40" spans="1:10">
      <c r="A40" s="40"/>
      <c r="B40" s="40"/>
      <c r="C40" s="41"/>
      <c r="D40" s="42"/>
      <c r="E40" s="9"/>
      <c r="F40" s="41"/>
      <c r="G40" s="42"/>
      <c r="H40" s="9"/>
      <c r="I40" s="9"/>
      <c r="J40" s="1"/>
    </row>
    <row r="41" spans="1:10">
      <c r="A41" s="391"/>
      <c r="B41" s="392"/>
      <c r="C41" s="392"/>
      <c r="D41" s="393"/>
      <c r="E41" s="391"/>
      <c r="F41" s="392"/>
      <c r="G41" s="392"/>
      <c r="H41" s="394"/>
      <c r="I41" s="395"/>
      <c r="J41" s="1"/>
    </row>
    <row r="42" spans="1:10">
      <c r="A42" s="43"/>
      <c r="B42" s="44"/>
      <c r="C42" s="44"/>
      <c r="D42" s="44"/>
      <c r="E42" s="43"/>
      <c r="F42" s="44"/>
      <c r="G42" s="44"/>
      <c r="H42" s="45"/>
      <c r="I42" s="46"/>
      <c r="J42" s="1"/>
    </row>
    <row r="43" spans="1:10">
      <c r="A43" s="40"/>
      <c r="B43" s="40"/>
      <c r="C43" s="41"/>
      <c r="D43" s="42"/>
      <c r="E43" s="9"/>
      <c r="F43" s="41"/>
      <c r="G43" s="42"/>
      <c r="H43" s="9"/>
      <c r="I43" s="9"/>
      <c r="J43" s="1"/>
    </row>
    <row r="44" spans="1:10">
      <c r="A44" s="47"/>
      <c r="B44" s="47"/>
      <c r="C44" s="47"/>
      <c r="D44" s="22"/>
      <c r="E44" s="22"/>
      <c r="F44" s="47"/>
      <c r="G44" s="22"/>
      <c r="H44" s="22"/>
      <c r="I44" s="22"/>
      <c r="J44" s="1"/>
    </row>
    <row r="45" spans="1:10">
      <c r="A45" s="374" t="s">
        <v>372</v>
      </c>
      <c r="B45" s="375"/>
      <c r="C45" s="394"/>
      <c r="D45" s="395"/>
      <c r="E45" s="20"/>
      <c r="F45" s="389"/>
      <c r="G45" s="392"/>
      <c r="H45" s="392"/>
      <c r="I45" s="393"/>
      <c r="J45" s="1"/>
    </row>
    <row r="46" spans="1:10">
      <c r="A46" s="40"/>
      <c r="B46" s="40"/>
      <c r="C46" s="386"/>
      <c r="D46" s="387"/>
      <c r="E46" s="9"/>
      <c r="F46" s="386"/>
      <c r="G46" s="388"/>
      <c r="H46" s="48"/>
      <c r="I46" s="48"/>
      <c r="J46" s="1"/>
    </row>
    <row r="47" spans="1:10">
      <c r="A47" s="374" t="s">
        <v>411</v>
      </c>
      <c r="B47" s="375"/>
      <c r="C47" s="389" t="s">
        <v>443</v>
      </c>
      <c r="D47" s="390"/>
      <c r="E47" s="390"/>
      <c r="F47" s="390"/>
      <c r="G47" s="390"/>
      <c r="H47" s="390"/>
      <c r="I47" s="390"/>
      <c r="J47" s="1"/>
    </row>
    <row r="48" spans="1:10">
      <c r="A48" s="19"/>
      <c r="B48" s="19"/>
      <c r="C48" s="49" t="s">
        <v>373</v>
      </c>
      <c r="D48" s="20"/>
      <c r="E48" s="20"/>
      <c r="F48" s="20"/>
      <c r="G48" s="20"/>
      <c r="H48" s="20"/>
      <c r="I48" s="20"/>
      <c r="J48" s="1"/>
    </row>
    <row r="49" spans="1:10">
      <c r="A49" s="374" t="s">
        <v>374</v>
      </c>
      <c r="B49" s="375"/>
      <c r="C49" s="381" t="s">
        <v>444</v>
      </c>
      <c r="D49" s="377"/>
      <c r="E49" s="378"/>
      <c r="F49" s="20"/>
      <c r="G49" s="17" t="s">
        <v>375</v>
      </c>
      <c r="H49" s="381" t="s">
        <v>445</v>
      </c>
      <c r="I49" s="378"/>
      <c r="J49" s="1"/>
    </row>
    <row r="50" spans="1:10">
      <c r="A50" s="19"/>
      <c r="B50" s="19"/>
      <c r="C50" s="49"/>
      <c r="D50" s="20"/>
      <c r="E50" s="20"/>
      <c r="F50" s="20"/>
      <c r="G50" s="20"/>
      <c r="H50" s="20"/>
      <c r="I50" s="20"/>
      <c r="J50" s="1"/>
    </row>
    <row r="51" spans="1:10">
      <c r="A51" s="374" t="s">
        <v>362</v>
      </c>
      <c r="B51" s="375"/>
      <c r="C51" s="376" t="s">
        <v>446</v>
      </c>
      <c r="D51" s="377"/>
      <c r="E51" s="377"/>
      <c r="F51" s="377"/>
      <c r="G51" s="377"/>
      <c r="H51" s="377"/>
      <c r="I51" s="378"/>
      <c r="J51" s="1"/>
    </row>
    <row r="52" spans="1:10">
      <c r="A52" s="19"/>
      <c r="B52" s="19"/>
      <c r="C52" s="20"/>
      <c r="D52" s="20"/>
      <c r="E52" s="20"/>
      <c r="F52" s="20"/>
      <c r="G52" s="20"/>
      <c r="H52" s="20"/>
      <c r="I52" s="20"/>
      <c r="J52" s="1"/>
    </row>
    <row r="53" spans="1:10">
      <c r="A53" s="379" t="s">
        <v>376</v>
      </c>
      <c r="B53" s="380"/>
      <c r="C53" s="381" t="s">
        <v>447</v>
      </c>
      <c r="D53" s="377"/>
      <c r="E53" s="377"/>
      <c r="F53" s="377"/>
      <c r="G53" s="377"/>
      <c r="H53" s="377"/>
      <c r="I53" s="382"/>
      <c r="J53" s="1"/>
    </row>
    <row r="54" spans="1:10">
      <c r="A54" s="50"/>
      <c r="B54" s="50"/>
      <c r="C54" s="383" t="s">
        <v>377</v>
      </c>
      <c r="D54" s="383"/>
      <c r="E54" s="383"/>
      <c r="F54" s="383"/>
      <c r="G54" s="383"/>
      <c r="H54" s="383"/>
      <c r="I54" s="52"/>
      <c r="J54" s="1"/>
    </row>
    <row r="55" spans="1:10">
      <c r="A55" s="50"/>
      <c r="B55" s="50"/>
      <c r="C55" s="51"/>
      <c r="D55" s="51"/>
      <c r="E55" s="51"/>
      <c r="F55" s="51"/>
      <c r="G55" s="51"/>
      <c r="H55" s="51"/>
      <c r="I55" s="52"/>
      <c r="J55" s="1"/>
    </row>
    <row r="56" spans="1:10">
      <c r="A56" s="50"/>
      <c r="B56" s="384" t="s">
        <v>402</v>
      </c>
      <c r="C56" s="385"/>
      <c r="D56" s="385"/>
      <c r="E56" s="385"/>
      <c r="F56" s="51"/>
      <c r="G56" s="51"/>
      <c r="H56" s="51"/>
      <c r="I56" s="52"/>
      <c r="J56" s="1"/>
    </row>
    <row r="57" spans="1:10">
      <c r="A57" s="50"/>
      <c r="B57" s="384" t="s">
        <v>403</v>
      </c>
      <c r="C57" s="385"/>
      <c r="D57" s="385"/>
      <c r="E57" s="385"/>
      <c r="F57" s="385"/>
      <c r="G57" s="385"/>
      <c r="H57" s="385"/>
      <c r="I57" s="385"/>
      <c r="J57" s="1"/>
    </row>
    <row r="58" spans="1:10">
      <c r="A58" s="50"/>
      <c r="B58" s="384" t="s">
        <v>404</v>
      </c>
      <c r="C58" s="385"/>
      <c r="D58" s="385"/>
      <c r="E58" s="385"/>
      <c r="F58" s="385"/>
      <c r="G58" s="385"/>
      <c r="H58" s="385"/>
      <c r="I58" s="52"/>
      <c r="J58" s="1"/>
    </row>
    <row r="59" spans="1:10">
      <c r="A59" s="50"/>
      <c r="B59" s="384" t="s">
        <v>405</v>
      </c>
      <c r="C59" s="385"/>
      <c r="D59" s="385"/>
      <c r="E59" s="385"/>
      <c r="F59" s="385"/>
      <c r="G59" s="385"/>
      <c r="H59" s="385"/>
      <c r="I59" s="385"/>
      <c r="J59" s="1"/>
    </row>
    <row r="60" spans="1:10">
      <c r="A60" s="50"/>
      <c r="B60" s="384" t="s">
        <v>406</v>
      </c>
      <c r="C60" s="385"/>
      <c r="D60" s="385"/>
      <c r="E60" s="385"/>
      <c r="F60" s="385"/>
      <c r="G60" s="385"/>
      <c r="H60" s="385"/>
      <c r="I60" s="385"/>
      <c r="J60" s="1"/>
    </row>
    <row r="61" spans="1:10">
      <c r="A61" s="53" t="s">
        <v>378</v>
      </c>
      <c r="B61" s="20"/>
      <c r="C61" s="20"/>
      <c r="D61" s="20"/>
      <c r="E61" s="20"/>
      <c r="F61" s="20"/>
      <c r="G61" s="347" t="s">
        <v>457</v>
      </c>
      <c r="H61" s="347"/>
      <c r="I61" s="347" t="s">
        <v>458</v>
      </c>
      <c r="J61" s="1"/>
    </row>
    <row r="62" spans="1:10">
      <c r="A62" s="20"/>
      <c r="B62" s="20"/>
      <c r="C62" s="20"/>
      <c r="D62" s="20"/>
      <c r="E62" s="50"/>
      <c r="F62" s="1"/>
      <c r="G62" s="347"/>
      <c r="H62" s="347"/>
      <c r="I62" s="347"/>
      <c r="J62" s="1"/>
    </row>
    <row r="63" spans="1:10" ht="13.5" thickBot="1">
      <c r="A63" s="54"/>
      <c r="B63" s="54"/>
      <c r="C63" s="34"/>
      <c r="D63" s="34"/>
      <c r="E63" s="343"/>
      <c r="F63" s="34"/>
      <c r="G63" s="348" t="s">
        <v>459</v>
      </c>
      <c r="H63" s="349"/>
      <c r="I63" s="348" t="s">
        <v>460</v>
      </c>
      <c r="J63" s="1"/>
    </row>
    <row r="64" spans="1:10">
      <c r="E64" s="343" t="s">
        <v>379</v>
      </c>
      <c r="G64" s="371" t="s">
        <v>380</v>
      </c>
      <c r="H64" s="372"/>
      <c r="I64" s="373"/>
    </row>
  </sheetData>
  <mergeCells count="74">
    <mergeCell ref="A15:B15"/>
    <mergeCell ref="C15:D15"/>
    <mergeCell ref="F15:I15"/>
    <mergeCell ref="A1:C1"/>
    <mergeCell ref="A2:D2"/>
    <mergeCell ref="A4:I4"/>
    <mergeCell ref="A6:B6"/>
    <mergeCell ref="C6:D6"/>
    <mergeCell ref="E6:H8"/>
    <mergeCell ref="A8:B8"/>
    <mergeCell ref="C8:D8"/>
    <mergeCell ref="A10:B11"/>
    <mergeCell ref="C10:D10"/>
    <mergeCell ref="A12:B12"/>
    <mergeCell ref="C12:I12"/>
    <mergeCell ref="A13:C13"/>
    <mergeCell ref="A27:B27"/>
    <mergeCell ref="G27:H27"/>
    <mergeCell ref="A17:B17"/>
    <mergeCell ref="C17:I17"/>
    <mergeCell ref="A19:B19"/>
    <mergeCell ref="C19:I19"/>
    <mergeCell ref="A21:B21"/>
    <mergeCell ref="C21:I21"/>
    <mergeCell ref="A23:B23"/>
    <mergeCell ref="D23:F23"/>
    <mergeCell ref="G23:H23"/>
    <mergeCell ref="A25:B25"/>
    <mergeCell ref="D25:G25"/>
    <mergeCell ref="A29:D29"/>
    <mergeCell ref="E29:G29"/>
    <mergeCell ref="H29:I29"/>
    <mergeCell ref="A31:D31"/>
    <mergeCell ref="E31:G31"/>
    <mergeCell ref="H31:I31"/>
    <mergeCell ref="A39:D39"/>
    <mergeCell ref="E39:G39"/>
    <mergeCell ref="H39:I39"/>
    <mergeCell ref="D32:G32"/>
    <mergeCell ref="A33:D33"/>
    <mergeCell ref="E33:G33"/>
    <mergeCell ref="H33:I33"/>
    <mergeCell ref="A35:D35"/>
    <mergeCell ref="E35:G35"/>
    <mergeCell ref="H35:I35"/>
    <mergeCell ref="A37:D37"/>
    <mergeCell ref="E37:G37"/>
    <mergeCell ref="H37:I37"/>
    <mergeCell ref="C38:D38"/>
    <mergeCell ref="F38:G38"/>
    <mergeCell ref="A41:D41"/>
    <mergeCell ref="E41:G41"/>
    <mergeCell ref="H41:I41"/>
    <mergeCell ref="A45:B45"/>
    <mergeCell ref="C45:D45"/>
    <mergeCell ref="F45:I45"/>
    <mergeCell ref="C46:D46"/>
    <mergeCell ref="F46:G46"/>
    <mergeCell ref="A47:B47"/>
    <mergeCell ref="C47:I47"/>
    <mergeCell ref="A49:B49"/>
    <mergeCell ref="C49:E49"/>
    <mergeCell ref="H49:I49"/>
    <mergeCell ref="G64:I64"/>
    <mergeCell ref="A51:B51"/>
    <mergeCell ref="C51:I51"/>
    <mergeCell ref="A53:B53"/>
    <mergeCell ref="C53:I53"/>
    <mergeCell ref="C54:H54"/>
    <mergeCell ref="B56:E56"/>
    <mergeCell ref="B57:I57"/>
    <mergeCell ref="B58:H58"/>
    <mergeCell ref="B59:I59"/>
    <mergeCell ref="B60:I60"/>
  </mergeCells>
  <phoneticPr fontId="4" type="noConversion"/>
  <conditionalFormatting sqref="H30">
    <cfRule type="cellIs" dxfId="1" priority="1" stopIfTrue="1" operator="equal">
      <formula>"DA"</formula>
    </cfRule>
  </conditionalFormatting>
  <conditionalFormatting sqref="H2">
    <cfRule type="cellIs" dxfId="0" priority="2" stopIfTrue="1" operator="lessThan">
      <formula>#REF!</formula>
    </cfRule>
  </conditionalFormatting>
  <hyperlinks>
    <hyperlink ref="C21" r:id="rId1"/>
    <hyperlink ref="C51" r:id="rId2"/>
  </hyperlinks>
  <pageMargins left="0.75" right="0.75" top="1" bottom="1" header="0.5" footer="0.5"/>
  <pageSetup paperSize="9" scale="75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2"/>
  <sheetViews>
    <sheetView topLeftCell="A13" zoomScaleNormal="100" workbookViewId="0">
      <selection activeCell="G19" sqref="G19"/>
    </sheetView>
  </sheetViews>
  <sheetFormatPr defaultRowHeight="12"/>
  <cols>
    <col min="1" max="1" width="7.140625" style="55" customWidth="1"/>
    <col min="2" max="2" width="70" style="55" customWidth="1"/>
    <col min="3" max="3" width="10.140625" style="55" customWidth="1"/>
    <col min="4" max="4" width="12" style="103" customWidth="1"/>
    <col min="5" max="5" width="12.7109375" style="103" customWidth="1"/>
    <col min="6" max="6" width="12.85546875" style="103" customWidth="1"/>
    <col min="7" max="7" width="12.42578125" style="103" customWidth="1"/>
    <col min="8" max="8" width="12" style="103" customWidth="1"/>
    <col min="9" max="9" width="12.28515625" style="103" customWidth="1"/>
    <col min="10" max="16384" width="9.140625" style="55"/>
  </cols>
  <sheetData>
    <row r="1" spans="1:10" ht="12.75" customHeight="1">
      <c r="A1" s="252"/>
      <c r="B1" s="252"/>
      <c r="C1" s="435" t="s">
        <v>422</v>
      </c>
      <c r="D1" s="435"/>
      <c r="E1" s="435"/>
      <c r="F1" s="435"/>
      <c r="G1" s="252"/>
      <c r="H1" s="252"/>
      <c r="I1" s="252"/>
    </row>
    <row r="2" spans="1:10" ht="12" customHeight="1">
      <c r="A2" s="252"/>
      <c r="B2" s="289" t="s">
        <v>423</v>
      </c>
      <c r="C2" s="286" t="s">
        <v>453</v>
      </c>
      <c r="D2" s="291"/>
      <c r="E2" s="285"/>
      <c r="F2" s="292"/>
      <c r="G2" s="293"/>
      <c r="H2" s="252"/>
      <c r="I2" s="252"/>
    </row>
    <row r="3" spans="1:10" ht="12.75" customHeight="1">
      <c r="A3" s="56"/>
      <c r="B3" s="57"/>
      <c r="C3" s="57"/>
      <c r="D3" s="436"/>
      <c r="E3" s="436"/>
      <c r="F3" s="436"/>
      <c r="G3" s="436"/>
      <c r="H3" s="436"/>
      <c r="I3" s="436"/>
    </row>
    <row r="4" spans="1:10" ht="15" customHeight="1">
      <c r="A4" s="437" t="s">
        <v>0</v>
      </c>
      <c r="B4" s="437" t="s">
        <v>1</v>
      </c>
      <c r="C4" s="437" t="s">
        <v>194</v>
      </c>
      <c r="D4" s="439" t="s">
        <v>195</v>
      </c>
      <c r="E4" s="440"/>
      <c r="F4" s="441"/>
      <c r="G4" s="439" t="s">
        <v>196</v>
      </c>
      <c r="H4" s="440"/>
      <c r="I4" s="441"/>
    </row>
    <row r="5" spans="1:10" ht="15" customHeight="1">
      <c r="A5" s="438"/>
      <c r="B5" s="438"/>
      <c r="C5" s="438"/>
      <c r="D5" s="184" t="s">
        <v>2</v>
      </c>
      <c r="E5" s="185" t="s">
        <v>3</v>
      </c>
      <c r="F5" s="186" t="s">
        <v>4</v>
      </c>
      <c r="G5" s="184" t="s">
        <v>2</v>
      </c>
      <c r="H5" s="185" t="s">
        <v>3</v>
      </c>
      <c r="I5" s="186" t="s">
        <v>4</v>
      </c>
    </row>
    <row r="6" spans="1:10" ht="15" customHeight="1">
      <c r="A6" s="335" t="s">
        <v>9</v>
      </c>
      <c r="B6" s="187" t="s">
        <v>11</v>
      </c>
      <c r="C6" s="188" t="s">
        <v>18</v>
      </c>
      <c r="D6" s="189">
        <v>4</v>
      </c>
      <c r="E6" s="190">
        <v>5</v>
      </c>
      <c r="F6" s="191">
        <v>6</v>
      </c>
      <c r="G6" s="189">
        <v>7</v>
      </c>
      <c r="H6" s="190">
        <v>8</v>
      </c>
      <c r="I6" s="191">
        <v>9</v>
      </c>
    </row>
    <row r="7" spans="1:10" ht="15" customHeight="1">
      <c r="A7" s="428" t="s">
        <v>197</v>
      </c>
      <c r="B7" s="429"/>
      <c r="C7" s="429"/>
      <c r="D7" s="429"/>
      <c r="E7" s="429"/>
      <c r="F7" s="429"/>
      <c r="G7" s="429"/>
      <c r="H7" s="429"/>
      <c r="I7" s="430"/>
    </row>
    <row r="8" spans="1:10" ht="15" customHeight="1">
      <c r="A8" s="58" t="s">
        <v>6</v>
      </c>
      <c r="B8" s="59" t="s">
        <v>189</v>
      </c>
      <c r="C8" s="58" t="s">
        <v>5</v>
      </c>
      <c r="D8" s="60"/>
      <c r="E8" s="61"/>
      <c r="F8" s="67">
        <f t="shared" ref="F8:F21" si="0">D8+E8</f>
        <v>0</v>
      </c>
      <c r="G8" s="62"/>
      <c r="H8" s="61"/>
      <c r="I8" s="69">
        <f t="shared" ref="I8:I19" si="1">G8+H8</f>
        <v>0</v>
      </c>
      <c r="J8" s="304"/>
    </row>
    <row r="9" spans="1:10" ht="15" customHeight="1">
      <c r="A9" s="63" t="s">
        <v>13</v>
      </c>
      <c r="B9" s="64" t="s">
        <v>7</v>
      </c>
      <c r="C9" s="63" t="s">
        <v>8</v>
      </c>
      <c r="D9" s="65"/>
      <c r="E9" s="66">
        <v>7124099</v>
      </c>
      <c r="F9" s="67">
        <f t="shared" si="0"/>
        <v>7124099</v>
      </c>
      <c r="G9" s="68"/>
      <c r="H9" s="66">
        <v>11455283</v>
      </c>
      <c r="I9" s="69">
        <f t="shared" si="1"/>
        <v>11455283</v>
      </c>
      <c r="J9" s="304"/>
    </row>
    <row r="10" spans="1:10" ht="15" customHeight="1">
      <c r="A10" s="63" t="s">
        <v>20</v>
      </c>
      <c r="B10" s="64" t="s">
        <v>14</v>
      </c>
      <c r="C10" s="63" t="s">
        <v>10</v>
      </c>
      <c r="D10" s="65"/>
      <c r="E10" s="66">
        <v>1284357002</v>
      </c>
      <c r="F10" s="67">
        <f t="shared" si="0"/>
        <v>1284357002</v>
      </c>
      <c r="G10" s="68"/>
      <c r="H10" s="66">
        <v>1252687290</v>
      </c>
      <c r="I10" s="69">
        <f t="shared" si="1"/>
        <v>1252687290</v>
      </c>
      <c r="J10" s="304"/>
    </row>
    <row r="11" spans="1:10" s="70" customFormat="1" ht="15" customHeight="1">
      <c r="A11" s="63" t="s">
        <v>73</v>
      </c>
      <c r="B11" s="64" t="s">
        <v>383</v>
      </c>
      <c r="C11" s="63" t="s">
        <v>12</v>
      </c>
      <c r="D11" s="65">
        <f>SUM(D12+D13+D14)</f>
        <v>1805338358</v>
      </c>
      <c r="E11" s="65">
        <f>SUM(E12+E13+E14)</f>
        <v>3169479900</v>
      </c>
      <c r="F11" s="67">
        <f t="shared" si="0"/>
        <v>4974818258</v>
      </c>
      <c r="G11" s="68">
        <f>SUM(G12+G13+G14)</f>
        <v>1940695774</v>
      </c>
      <c r="H11" s="65">
        <f>SUM(H12+H13+H14)</f>
        <v>3304055308</v>
      </c>
      <c r="I11" s="69">
        <f>G11+H11</f>
        <v>5244751082</v>
      </c>
      <c r="J11" s="304"/>
    </row>
    <row r="12" spans="1:10" ht="24">
      <c r="A12" s="63" t="s">
        <v>22</v>
      </c>
      <c r="B12" s="64" t="s">
        <v>23</v>
      </c>
      <c r="C12" s="63" t="s">
        <v>15</v>
      </c>
      <c r="D12" s="65"/>
      <c r="E12" s="66">
        <v>653700604</v>
      </c>
      <c r="F12" s="67">
        <f t="shared" si="0"/>
        <v>653700604</v>
      </c>
      <c r="G12" s="68"/>
      <c r="H12" s="66">
        <v>677014955</v>
      </c>
      <c r="I12" s="69">
        <f t="shared" si="1"/>
        <v>677014955</v>
      </c>
      <c r="J12" s="304"/>
    </row>
    <row r="13" spans="1:10" ht="15" customHeight="1">
      <c r="A13" s="63" t="s">
        <v>25</v>
      </c>
      <c r="B13" s="64" t="s">
        <v>26</v>
      </c>
      <c r="C13" s="63" t="s">
        <v>16</v>
      </c>
      <c r="D13" s="65"/>
      <c r="E13" s="66">
        <v>451134832</v>
      </c>
      <c r="F13" s="67">
        <f t="shared" si="0"/>
        <v>451134832</v>
      </c>
      <c r="G13" s="68"/>
      <c r="H13" s="66">
        <v>436930913</v>
      </c>
      <c r="I13" s="69">
        <f t="shared" si="1"/>
        <v>436930913</v>
      </c>
      <c r="J13" s="304"/>
    </row>
    <row r="14" spans="1:10" ht="15" customHeight="1">
      <c r="A14" s="63" t="s">
        <v>34</v>
      </c>
      <c r="B14" s="183" t="s">
        <v>384</v>
      </c>
      <c r="C14" s="63" t="s">
        <v>17</v>
      </c>
      <c r="D14" s="65">
        <f>SUM(D15:D18)</f>
        <v>1805338358</v>
      </c>
      <c r="E14" s="65">
        <f>SUM(E15:E18)</f>
        <v>2064644464</v>
      </c>
      <c r="F14" s="67">
        <f t="shared" si="0"/>
        <v>3869982822</v>
      </c>
      <c r="G14" s="68">
        <f>SUM(G15:G18)</f>
        <v>1940695774</v>
      </c>
      <c r="H14" s="65">
        <f>SUM(H15:H18)</f>
        <v>2190109440</v>
      </c>
      <c r="I14" s="69">
        <f t="shared" si="1"/>
        <v>4130805214</v>
      </c>
      <c r="J14" s="304"/>
    </row>
    <row r="15" spans="1:10" ht="15" customHeight="1">
      <c r="A15" s="74" t="s">
        <v>9</v>
      </c>
      <c r="B15" s="75" t="s">
        <v>36</v>
      </c>
      <c r="C15" s="63" t="s">
        <v>19</v>
      </c>
      <c r="D15" s="341">
        <v>1028043102</v>
      </c>
      <c r="E15" s="71">
        <v>562100040</v>
      </c>
      <c r="F15" s="67">
        <f t="shared" si="0"/>
        <v>1590143142</v>
      </c>
      <c r="G15" s="340">
        <v>1181787763</v>
      </c>
      <c r="H15" s="71">
        <v>690876534</v>
      </c>
      <c r="I15" s="69">
        <f t="shared" si="1"/>
        <v>1872664297</v>
      </c>
      <c r="J15" s="304"/>
    </row>
    <row r="16" spans="1:10" ht="15" customHeight="1">
      <c r="A16" s="74" t="s">
        <v>11</v>
      </c>
      <c r="B16" s="75" t="s">
        <v>43</v>
      </c>
      <c r="C16" s="63" t="s">
        <v>21</v>
      </c>
      <c r="D16" s="78">
        <v>136306623</v>
      </c>
      <c r="E16" s="71">
        <v>273153730</v>
      </c>
      <c r="F16" s="67">
        <f t="shared" si="0"/>
        <v>409460353</v>
      </c>
      <c r="G16" s="79">
        <v>115155931</v>
      </c>
      <c r="H16" s="71">
        <v>293450484</v>
      </c>
      <c r="I16" s="69">
        <f t="shared" si="1"/>
        <v>408606415</v>
      </c>
      <c r="J16" s="304"/>
    </row>
    <row r="17" spans="1:10" ht="15" customHeight="1">
      <c r="A17" s="74" t="s">
        <v>18</v>
      </c>
      <c r="B17" s="75" t="s">
        <v>55</v>
      </c>
      <c r="C17" s="63" t="s">
        <v>24</v>
      </c>
      <c r="D17" s="78">
        <v>124377947</v>
      </c>
      <c r="E17" s="71">
        <v>155321781</v>
      </c>
      <c r="F17" s="67">
        <f t="shared" si="0"/>
        <v>279699728</v>
      </c>
      <c r="G17" s="79">
        <v>180044882</v>
      </c>
      <c r="H17" s="71">
        <v>140184465</v>
      </c>
      <c r="I17" s="69">
        <f t="shared" si="1"/>
        <v>320229347</v>
      </c>
      <c r="J17" s="304"/>
    </row>
    <row r="18" spans="1:10" ht="15" customHeight="1">
      <c r="A18" s="74" t="s">
        <v>66</v>
      </c>
      <c r="B18" s="75" t="s">
        <v>67</v>
      </c>
      <c r="C18" s="63" t="s">
        <v>27</v>
      </c>
      <c r="D18" s="78">
        <v>516610686</v>
      </c>
      <c r="E18" s="71">
        <v>1074068913</v>
      </c>
      <c r="F18" s="67">
        <f t="shared" si="0"/>
        <v>1590679599</v>
      </c>
      <c r="G18" s="79">
        <v>463707198</v>
      </c>
      <c r="H18" s="71">
        <v>1065597957</v>
      </c>
      <c r="I18" s="69">
        <f t="shared" si="1"/>
        <v>1529305155</v>
      </c>
    </row>
    <row r="19" spans="1:10" ht="15" customHeight="1">
      <c r="A19" s="63" t="s">
        <v>70</v>
      </c>
      <c r="B19" s="64" t="s">
        <v>71</v>
      </c>
      <c r="C19" s="63" t="s">
        <v>29</v>
      </c>
      <c r="D19" s="78">
        <v>0</v>
      </c>
      <c r="E19" s="71">
        <v>0</v>
      </c>
      <c r="F19" s="67">
        <f t="shared" si="0"/>
        <v>0</v>
      </c>
      <c r="G19" s="79">
        <v>0</v>
      </c>
      <c r="H19" s="71">
        <v>0</v>
      </c>
      <c r="I19" s="69">
        <f t="shared" si="1"/>
        <v>0</v>
      </c>
    </row>
    <row r="20" spans="1:10" ht="15" customHeight="1">
      <c r="A20" s="63" t="s">
        <v>76</v>
      </c>
      <c r="B20" s="64" t="s">
        <v>74</v>
      </c>
      <c r="C20" s="63" t="s">
        <v>31</v>
      </c>
      <c r="D20" s="76">
        <v>22327665</v>
      </c>
      <c r="E20" s="66">
        <v>0</v>
      </c>
      <c r="F20" s="67">
        <f t="shared" si="0"/>
        <v>22327665</v>
      </c>
      <c r="G20" s="77">
        <v>22374967</v>
      </c>
      <c r="H20" s="66">
        <v>0</v>
      </c>
      <c r="I20" s="69">
        <f>G20+H20</f>
        <v>22374967</v>
      </c>
    </row>
    <row r="21" spans="1:10" ht="15" customHeight="1">
      <c r="A21" s="63" t="s">
        <v>89</v>
      </c>
      <c r="B21" s="64" t="s">
        <v>77</v>
      </c>
      <c r="C21" s="63" t="s">
        <v>33</v>
      </c>
      <c r="D21" s="65">
        <v>13189</v>
      </c>
      <c r="E21" s="66">
        <v>313831202</v>
      </c>
      <c r="F21" s="67">
        <f t="shared" si="0"/>
        <v>313844391</v>
      </c>
      <c r="G21" s="68">
        <v>11607</v>
      </c>
      <c r="H21" s="66">
        <v>306071448</v>
      </c>
      <c r="I21" s="69">
        <f>G21+H21</f>
        <v>306083055</v>
      </c>
    </row>
    <row r="22" spans="1:10" ht="15" customHeight="1">
      <c r="A22" s="63" t="s">
        <v>94</v>
      </c>
      <c r="B22" s="64" t="s">
        <v>90</v>
      </c>
      <c r="C22" s="63" t="s">
        <v>35</v>
      </c>
      <c r="D22" s="65"/>
      <c r="E22" s="66">
        <v>593629</v>
      </c>
      <c r="F22" s="67">
        <f t="shared" ref="F22:F29" si="2">D22+E22</f>
        <v>593629</v>
      </c>
      <c r="G22" s="68">
        <v>3343472</v>
      </c>
      <c r="H22" s="66">
        <v>5263153</v>
      </c>
      <c r="I22" s="69">
        <f t="shared" ref="I22:I30" si="3">G22+H22</f>
        <v>8606625</v>
      </c>
    </row>
    <row r="23" spans="1:10" ht="15" customHeight="1">
      <c r="A23" s="63" t="s">
        <v>102</v>
      </c>
      <c r="B23" s="64" t="s">
        <v>95</v>
      </c>
      <c r="C23" s="63" t="s">
        <v>37</v>
      </c>
      <c r="D23" s="65">
        <v>50622825</v>
      </c>
      <c r="E23" s="66">
        <v>918818818</v>
      </c>
      <c r="F23" s="67">
        <f t="shared" si="2"/>
        <v>969441643</v>
      </c>
      <c r="G23" s="68">
        <v>46730724</v>
      </c>
      <c r="H23" s="66">
        <v>779741757</v>
      </c>
      <c r="I23" s="69">
        <f t="shared" si="3"/>
        <v>826472481</v>
      </c>
    </row>
    <row r="24" spans="1:10" ht="15" customHeight="1">
      <c r="A24" s="63" t="s">
        <v>22</v>
      </c>
      <c r="B24" s="64" t="s">
        <v>385</v>
      </c>
      <c r="C24" s="63" t="s">
        <v>39</v>
      </c>
      <c r="D24" s="65">
        <f>SUM(D25+D26+D27)</f>
        <v>211022</v>
      </c>
      <c r="E24" s="65">
        <f>SUM(E25+E26+E27)</f>
        <v>41341036</v>
      </c>
      <c r="F24" s="67">
        <f t="shared" si="2"/>
        <v>41552058</v>
      </c>
      <c r="G24" s="68">
        <f>SUM(G25+G26+G27)</f>
        <v>6277906</v>
      </c>
      <c r="H24" s="65">
        <f>SUM(H25+H26+H27)</f>
        <v>32480555</v>
      </c>
      <c r="I24" s="69">
        <f t="shared" si="3"/>
        <v>38758461</v>
      </c>
    </row>
    <row r="25" spans="1:10" ht="15" customHeight="1">
      <c r="A25" s="74" t="s">
        <v>9</v>
      </c>
      <c r="B25" s="75" t="s">
        <v>104</v>
      </c>
      <c r="C25" s="63" t="s">
        <v>42</v>
      </c>
      <c r="D25" s="76">
        <v>92222</v>
      </c>
      <c r="E25" s="66">
        <v>15795588</v>
      </c>
      <c r="F25" s="67">
        <f t="shared" si="2"/>
        <v>15887810</v>
      </c>
      <c r="G25" s="77">
        <v>6184384</v>
      </c>
      <c r="H25" s="66">
        <v>12797961</v>
      </c>
      <c r="I25" s="69">
        <f t="shared" si="3"/>
        <v>18982345</v>
      </c>
    </row>
    <row r="26" spans="1:10" ht="15" customHeight="1">
      <c r="A26" s="74" t="s">
        <v>11</v>
      </c>
      <c r="B26" s="75" t="s">
        <v>109</v>
      </c>
      <c r="C26" s="63" t="s">
        <v>44</v>
      </c>
      <c r="D26" s="78"/>
      <c r="E26" s="71"/>
      <c r="F26" s="67">
        <f t="shared" si="2"/>
        <v>0</v>
      </c>
      <c r="G26" s="79"/>
      <c r="H26" s="71"/>
      <c r="I26" s="69">
        <f t="shared" si="3"/>
        <v>0</v>
      </c>
    </row>
    <row r="27" spans="1:10" ht="15" customHeight="1">
      <c r="A27" s="74" t="s">
        <v>18</v>
      </c>
      <c r="B27" s="75" t="s">
        <v>111</v>
      </c>
      <c r="C27" s="63" t="s">
        <v>47</v>
      </c>
      <c r="D27" s="78">
        <v>118800</v>
      </c>
      <c r="E27" s="71">
        <v>25545448</v>
      </c>
      <c r="F27" s="72">
        <f>D27+E27</f>
        <v>25664248</v>
      </c>
      <c r="G27" s="79">
        <v>93522</v>
      </c>
      <c r="H27" s="71">
        <v>19682594</v>
      </c>
      <c r="I27" s="73">
        <f>G27+H27</f>
        <v>19776116</v>
      </c>
    </row>
    <row r="28" spans="1:10" ht="15" customHeight="1">
      <c r="A28" s="63" t="s">
        <v>115</v>
      </c>
      <c r="B28" s="64" t="s">
        <v>113</v>
      </c>
      <c r="C28" s="63" t="s">
        <v>49</v>
      </c>
      <c r="D28" s="65">
        <v>51194</v>
      </c>
      <c r="E28" s="66">
        <v>20992439</v>
      </c>
      <c r="F28" s="67">
        <f t="shared" si="2"/>
        <v>21043633</v>
      </c>
      <c r="G28" s="68">
        <v>18055825</v>
      </c>
      <c r="H28" s="66">
        <v>25259444</v>
      </c>
      <c r="I28" s="69">
        <f t="shared" si="3"/>
        <v>43315269</v>
      </c>
    </row>
    <row r="29" spans="1:10">
      <c r="A29" s="63" t="s">
        <v>117</v>
      </c>
      <c r="B29" s="80" t="s">
        <v>388</v>
      </c>
      <c r="C29" s="63" t="s">
        <v>52</v>
      </c>
      <c r="D29" s="81">
        <f>SUM(D8+D9+D10+D11+D20+D21+D22+D23+D24+D28)</f>
        <v>1878564253</v>
      </c>
      <c r="E29" s="81">
        <f>SUM(E8+E9+E10+E11+E20+E21+E22+E23+E24+E28)</f>
        <v>5756538125</v>
      </c>
      <c r="F29" s="67">
        <f t="shared" si="2"/>
        <v>7635102378</v>
      </c>
      <c r="G29" s="307">
        <f>SUM(G8+G9+G10+G11+G20+G21+G22+G23+G24+G28)</f>
        <v>2037490275</v>
      </c>
      <c r="H29" s="81">
        <f>SUM(H8+H9+H10+H11+H20+H21+H22+H23+H24+H28)</f>
        <v>5717014238</v>
      </c>
      <c r="I29" s="69">
        <f t="shared" si="3"/>
        <v>7754504513</v>
      </c>
    </row>
    <row r="30" spans="1:10" ht="15" customHeight="1">
      <c r="A30" s="82" t="s">
        <v>188</v>
      </c>
      <c r="B30" s="83" t="s">
        <v>118</v>
      </c>
      <c r="C30" s="82" t="s">
        <v>54</v>
      </c>
      <c r="D30" s="84">
        <v>0</v>
      </c>
      <c r="E30" s="85">
        <v>662610907</v>
      </c>
      <c r="F30" s="86">
        <f>D30+E30</f>
        <v>662610907</v>
      </c>
      <c r="G30" s="87">
        <v>0</v>
      </c>
      <c r="H30" s="85">
        <v>646551949</v>
      </c>
      <c r="I30" s="69">
        <f t="shared" si="3"/>
        <v>646551949</v>
      </c>
    </row>
    <row r="31" spans="1:10" ht="15" customHeight="1">
      <c r="A31" s="431" t="s">
        <v>198</v>
      </c>
      <c r="B31" s="432"/>
      <c r="C31" s="432"/>
      <c r="D31" s="432"/>
      <c r="E31" s="432"/>
      <c r="F31" s="432"/>
      <c r="G31" s="432"/>
      <c r="H31" s="432"/>
      <c r="I31" s="433"/>
    </row>
    <row r="32" spans="1:10" ht="15" customHeight="1">
      <c r="A32" s="88" t="s">
        <v>6</v>
      </c>
      <c r="B32" s="89" t="s">
        <v>386</v>
      </c>
      <c r="C32" s="90" t="s">
        <v>56</v>
      </c>
      <c r="D32" s="91">
        <f>SUM(D33+D34+D35+D36+D37+D38)</f>
        <v>117496786</v>
      </c>
      <c r="E32" s="91">
        <f>SUM(E33+E34+E35+E36+E37+E38)</f>
        <v>1417950203</v>
      </c>
      <c r="F32" s="67">
        <f t="shared" ref="F32:F39" si="4">D32+E32</f>
        <v>1535446989</v>
      </c>
      <c r="G32" s="62">
        <f>SUM(G33+G34+G35+G36+G37+G38)</f>
        <v>138734584</v>
      </c>
      <c r="H32" s="91">
        <f>SUM(H33+H34+H35+H36+H37+H38)</f>
        <v>1512887860</v>
      </c>
      <c r="I32" s="69">
        <f t="shared" ref="I32:I57" si="5">G32+H32</f>
        <v>1651622444</v>
      </c>
      <c r="J32" s="304"/>
    </row>
    <row r="33" spans="1:10" s="96" customFormat="1" ht="15" customHeight="1">
      <c r="A33" s="92" t="s">
        <v>9</v>
      </c>
      <c r="B33" s="93" t="s">
        <v>120</v>
      </c>
      <c r="C33" s="94" t="s">
        <v>58</v>
      </c>
      <c r="D33" s="76">
        <v>44288720</v>
      </c>
      <c r="E33" s="95">
        <v>398598480</v>
      </c>
      <c r="F33" s="67">
        <f t="shared" si="4"/>
        <v>442887200</v>
      </c>
      <c r="G33" s="77">
        <v>44288720</v>
      </c>
      <c r="H33" s="95">
        <v>398598480</v>
      </c>
      <c r="I33" s="69">
        <f t="shared" si="5"/>
        <v>442887200</v>
      </c>
      <c r="J33" s="305"/>
    </row>
    <row r="34" spans="1:10" ht="15" customHeight="1">
      <c r="A34" s="92" t="s">
        <v>11</v>
      </c>
      <c r="B34" s="93" t="s">
        <v>125</v>
      </c>
      <c r="C34" s="97" t="s">
        <v>59</v>
      </c>
      <c r="D34" s="76"/>
      <c r="E34" s="66"/>
      <c r="F34" s="67">
        <f t="shared" si="4"/>
        <v>0</v>
      </c>
      <c r="G34" s="77"/>
      <c r="H34" s="66"/>
      <c r="I34" s="69">
        <f t="shared" si="5"/>
        <v>0</v>
      </c>
      <c r="J34" s="304"/>
    </row>
    <row r="35" spans="1:10" ht="15" customHeight="1">
      <c r="A35" s="92" t="s">
        <v>18</v>
      </c>
      <c r="B35" s="93" t="s">
        <v>127</v>
      </c>
      <c r="C35" s="94" t="s">
        <v>61</v>
      </c>
      <c r="D35" s="76">
        <v>-7555473</v>
      </c>
      <c r="E35" s="66">
        <v>469827488</v>
      </c>
      <c r="F35" s="67">
        <f t="shared" si="4"/>
        <v>462272015</v>
      </c>
      <c r="G35" s="77">
        <v>8753985</v>
      </c>
      <c r="H35" s="66">
        <v>520605253</v>
      </c>
      <c r="I35" s="69">
        <f t="shared" si="5"/>
        <v>529359238</v>
      </c>
      <c r="J35" s="304"/>
    </row>
    <row r="36" spans="1:10" ht="15" customHeight="1">
      <c r="A36" s="92" t="s">
        <v>66</v>
      </c>
      <c r="B36" s="93" t="s">
        <v>133</v>
      </c>
      <c r="C36" s="97" t="s">
        <v>63</v>
      </c>
      <c r="D36" s="76">
        <v>75500000</v>
      </c>
      <c r="E36" s="66">
        <v>348394652</v>
      </c>
      <c r="F36" s="67">
        <f t="shared" si="4"/>
        <v>423894652</v>
      </c>
      <c r="G36" s="77">
        <v>77013267</v>
      </c>
      <c r="H36" s="66">
        <v>366917394</v>
      </c>
      <c r="I36" s="69">
        <f t="shared" si="5"/>
        <v>443930661</v>
      </c>
      <c r="J36" s="304"/>
    </row>
    <row r="37" spans="1:10" ht="15" customHeight="1">
      <c r="A37" s="92" t="s">
        <v>83</v>
      </c>
      <c r="B37" s="93" t="s">
        <v>138</v>
      </c>
      <c r="C37" s="94" t="s">
        <v>65</v>
      </c>
      <c r="D37" s="76"/>
      <c r="E37" s="66">
        <v>136702656</v>
      </c>
      <c r="F37" s="67">
        <f t="shared" si="4"/>
        <v>136702656</v>
      </c>
      <c r="G37" s="77">
        <v>3750272</v>
      </c>
      <c r="H37" s="66">
        <v>189661861</v>
      </c>
      <c r="I37" s="69">
        <f t="shared" si="5"/>
        <v>193412133</v>
      </c>
      <c r="J37" s="304"/>
    </row>
    <row r="38" spans="1:10" ht="15" customHeight="1">
      <c r="A38" s="92" t="s">
        <v>85</v>
      </c>
      <c r="B38" s="93" t="s">
        <v>142</v>
      </c>
      <c r="C38" s="97" t="s">
        <v>68</v>
      </c>
      <c r="D38" s="76">
        <v>5263539</v>
      </c>
      <c r="E38" s="66">
        <v>64426927</v>
      </c>
      <c r="F38" s="67">
        <f t="shared" si="4"/>
        <v>69690466</v>
      </c>
      <c r="G38" s="77">
        <v>4928340</v>
      </c>
      <c r="H38" s="66">
        <v>37104872</v>
      </c>
      <c r="I38" s="69">
        <f t="shared" si="5"/>
        <v>42033212</v>
      </c>
      <c r="J38" s="304"/>
    </row>
    <row r="39" spans="1:10" ht="15" customHeight="1">
      <c r="A39" s="98" t="s">
        <v>13</v>
      </c>
      <c r="B39" s="99" t="s">
        <v>387</v>
      </c>
      <c r="C39" s="94" t="s">
        <v>32</v>
      </c>
      <c r="D39" s="100">
        <v>0</v>
      </c>
      <c r="E39" s="66">
        <v>0</v>
      </c>
      <c r="F39" s="67">
        <f t="shared" si="4"/>
        <v>0</v>
      </c>
      <c r="G39" s="101">
        <v>0</v>
      </c>
      <c r="H39" s="66">
        <v>0</v>
      </c>
      <c r="I39" s="69">
        <f t="shared" si="5"/>
        <v>0</v>
      </c>
      <c r="J39" s="304"/>
    </row>
    <row r="40" spans="1:10">
      <c r="A40" s="98" t="s">
        <v>20</v>
      </c>
      <c r="B40" s="99" t="s">
        <v>389</v>
      </c>
      <c r="C40" s="97" t="s">
        <v>30</v>
      </c>
      <c r="D40" s="100">
        <f>D41+D42+D43+D44+D45+D46</f>
        <v>1682927894</v>
      </c>
      <c r="E40" s="66">
        <f>E41+E42+E43+E44+E45+E46</f>
        <v>3911168398</v>
      </c>
      <c r="F40" s="67">
        <f t="shared" ref="F40:F57" si="6">D40+E40</f>
        <v>5594096292</v>
      </c>
      <c r="G40" s="101">
        <f>G41+G42+G43+G44+G45+G46</f>
        <v>1816883663</v>
      </c>
      <c r="H40" s="66">
        <f>H41+H42+H43+H44+H45+H46</f>
        <v>3807206248</v>
      </c>
      <c r="I40" s="69">
        <f t="shared" si="5"/>
        <v>5624089911</v>
      </c>
      <c r="J40" s="304"/>
    </row>
    <row r="41" spans="1:10" ht="15" customHeight="1">
      <c r="A41" s="92" t="s">
        <v>9</v>
      </c>
      <c r="B41" s="93" t="s">
        <v>148</v>
      </c>
      <c r="C41" s="94" t="s">
        <v>28</v>
      </c>
      <c r="D41" s="78">
        <v>3700957</v>
      </c>
      <c r="E41" s="71">
        <v>1048855538</v>
      </c>
      <c r="F41" s="72">
        <f t="shared" si="6"/>
        <v>1052556495</v>
      </c>
      <c r="G41" s="79">
        <v>3614061</v>
      </c>
      <c r="H41" s="71">
        <v>967835435</v>
      </c>
      <c r="I41" s="69">
        <f t="shared" si="5"/>
        <v>971449496</v>
      </c>
      <c r="J41" s="304"/>
    </row>
    <row r="42" spans="1:10" ht="15" customHeight="1">
      <c r="A42" s="92" t="s">
        <v>11</v>
      </c>
      <c r="B42" s="93" t="s">
        <v>150</v>
      </c>
      <c r="C42" s="97" t="s">
        <v>72</v>
      </c>
      <c r="D42" s="78">
        <v>1636192145</v>
      </c>
      <c r="E42" s="71"/>
      <c r="F42" s="72">
        <f t="shared" si="6"/>
        <v>1636192145</v>
      </c>
      <c r="G42" s="79">
        <v>1770878195</v>
      </c>
      <c r="H42" s="71"/>
      <c r="I42" s="69">
        <f t="shared" si="5"/>
        <v>1770878195</v>
      </c>
      <c r="J42" s="304"/>
    </row>
    <row r="43" spans="1:10" ht="15" customHeight="1">
      <c r="A43" s="92" t="s">
        <v>18</v>
      </c>
      <c r="B43" s="93" t="s">
        <v>152</v>
      </c>
      <c r="C43" s="94" t="s">
        <v>75</v>
      </c>
      <c r="D43" s="78">
        <v>43034792</v>
      </c>
      <c r="E43" s="71">
        <v>2847912860</v>
      </c>
      <c r="F43" s="72">
        <f t="shared" si="6"/>
        <v>2890947652</v>
      </c>
      <c r="G43" s="79">
        <v>42391407</v>
      </c>
      <c r="H43" s="71">
        <v>2824613813</v>
      </c>
      <c r="I43" s="69">
        <f t="shared" si="5"/>
        <v>2867005220</v>
      </c>
      <c r="J43" s="304"/>
    </row>
    <row r="44" spans="1:10" ht="15" customHeight="1">
      <c r="A44" s="92" t="s">
        <v>66</v>
      </c>
      <c r="B44" s="93" t="s">
        <v>154</v>
      </c>
      <c r="C44" s="97" t="s">
        <v>78</v>
      </c>
      <c r="D44" s="78"/>
      <c r="E44" s="71"/>
      <c r="F44" s="72">
        <f t="shared" si="6"/>
        <v>0</v>
      </c>
      <c r="G44" s="79"/>
      <c r="H44" s="71"/>
      <c r="I44" s="69">
        <f t="shared" si="5"/>
        <v>0</v>
      </c>
      <c r="J44" s="304"/>
    </row>
    <row r="45" spans="1:10" ht="15" customHeight="1">
      <c r="A45" s="92" t="s">
        <v>83</v>
      </c>
      <c r="B45" s="93" t="s">
        <v>156</v>
      </c>
      <c r="C45" s="94" t="s">
        <v>79</v>
      </c>
      <c r="D45" s="78"/>
      <c r="E45" s="102"/>
      <c r="F45" s="72">
        <f t="shared" si="6"/>
        <v>0</v>
      </c>
      <c r="G45" s="79"/>
      <c r="H45" s="102"/>
      <c r="I45" s="69">
        <f t="shared" si="5"/>
        <v>0</v>
      </c>
      <c r="J45" s="304"/>
    </row>
    <row r="46" spans="1:10" ht="15" customHeight="1">
      <c r="A46" s="92" t="s">
        <v>85</v>
      </c>
      <c r="B46" s="93" t="s">
        <v>158</v>
      </c>
      <c r="C46" s="97" t="s">
        <v>80</v>
      </c>
      <c r="D46" s="78"/>
      <c r="E46" s="71">
        <v>14400000</v>
      </c>
      <c r="F46" s="72">
        <f t="shared" si="6"/>
        <v>14400000</v>
      </c>
      <c r="G46" s="79"/>
      <c r="H46" s="71">
        <v>14757000</v>
      </c>
      <c r="I46" s="69">
        <f t="shared" si="5"/>
        <v>14757000</v>
      </c>
      <c r="J46" s="304"/>
    </row>
    <row r="47" spans="1:10" ht="24">
      <c r="A47" s="98" t="s">
        <v>73</v>
      </c>
      <c r="B47" s="99" t="s">
        <v>160</v>
      </c>
      <c r="C47" s="94" t="s">
        <v>81</v>
      </c>
      <c r="D47" s="100">
        <v>22327665</v>
      </c>
      <c r="E47" s="66">
        <v>0</v>
      </c>
      <c r="F47" s="67">
        <f t="shared" si="6"/>
        <v>22327665</v>
      </c>
      <c r="G47" s="101">
        <v>22374967</v>
      </c>
      <c r="H47" s="66">
        <v>0</v>
      </c>
      <c r="I47" s="69">
        <f t="shared" si="5"/>
        <v>22374967</v>
      </c>
      <c r="J47" s="304"/>
    </row>
    <row r="48" spans="1:10" ht="15" customHeight="1">
      <c r="A48" s="98" t="s">
        <v>76</v>
      </c>
      <c r="B48" s="99" t="s">
        <v>162</v>
      </c>
      <c r="C48" s="97" t="s">
        <v>82</v>
      </c>
      <c r="D48" s="100">
        <v>3398958</v>
      </c>
      <c r="E48" s="66">
        <v>75472973</v>
      </c>
      <c r="F48" s="67">
        <f t="shared" si="6"/>
        <v>78871931</v>
      </c>
      <c r="G48" s="101">
        <v>2537568</v>
      </c>
      <c r="H48" s="66">
        <v>77997064</v>
      </c>
      <c r="I48" s="69">
        <f t="shared" si="5"/>
        <v>80534632</v>
      </c>
      <c r="J48" s="304"/>
    </row>
    <row r="49" spans="1:10" ht="15" customHeight="1">
      <c r="A49" s="98" t="s">
        <v>89</v>
      </c>
      <c r="B49" s="99" t="s">
        <v>166</v>
      </c>
      <c r="C49" s="94" t="s">
        <v>84</v>
      </c>
      <c r="D49" s="100"/>
      <c r="E49" s="66">
        <v>144131062</v>
      </c>
      <c r="F49" s="67">
        <f t="shared" si="6"/>
        <v>144131062</v>
      </c>
      <c r="G49" s="101"/>
      <c r="H49" s="66">
        <v>125399231</v>
      </c>
      <c r="I49" s="69">
        <f t="shared" si="5"/>
        <v>125399231</v>
      </c>
      <c r="J49" s="304"/>
    </row>
    <row r="50" spans="1:10" ht="15" customHeight="1">
      <c r="A50" s="98" t="s">
        <v>94</v>
      </c>
      <c r="B50" s="99" t="s">
        <v>170</v>
      </c>
      <c r="C50" s="97" t="s">
        <v>86</v>
      </c>
      <c r="D50" s="100"/>
      <c r="E50" s="66"/>
      <c r="F50" s="67">
        <f t="shared" si="6"/>
        <v>0</v>
      </c>
      <c r="G50" s="101"/>
      <c r="H50" s="66"/>
      <c r="I50" s="69">
        <f t="shared" si="5"/>
        <v>0</v>
      </c>
      <c r="J50" s="304"/>
    </row>
    <row r="51" spans="1:10" ht="15" customHeight="1">
      <c r="A51" s="98" t="s">
        <v>102</v>
      </c>
      <c r="B51" s="99" t="s">
        <v>172</v>
      </c>
      <c r="C51" s="94" t="s">
        <v>88</v>
      </c>
      <c r="D51" s="100"/>
      <c r="E51" s="66">
        <v>191496</v>
      </c>
      <c r="F51" s="67">
        <f t="shared" si="6"/>
        <v>191496</v>
      </c>
      <c r="G51" s="101"/>
      <c r="H51" s="66">
        <v>149704</v>
      </c>
      <c r="I51" s="69">
        <f t="shared" si="5"/>
        <v>149704</v>
      </c>
      <c r="J51" s="304"/>
    </row>
    <row r="52" spans="1:10" ht="15" customHeight="1">
      <c r="A52" s="98" t="s">
        <v>22</v>
      </c>
      <c r="B52" s="99" t="s">
        <v>177</v>
      </c>
      <c r="C52" s="97" t="s">
        <v>91</v>
      </c>
      <c r="D52" s="100">
        <v>7339327</v>
      </c>
      <c r="E52" s="66">
        <v>191866077</v>
      </c>
      <c r="F52" s="67">
        <f t="shared" si="6"/>
        <v>199205404</v>
      </c>
      <c r="G52" s="101">
        <v>14978956</v>
      </c>
      <c r="H52" s="66">
        <v>181631650</v>
      </c>
      <c r="I52" s="69">
        <f t="shared" si="5"/>
        <v>196610606</v>
      </c>
      <c r="J52" s="304"/>
    </row>
    <row r="53" spans="1:10" ht="15" customHeight="1">
      <c r="A53" s="98" t="s">
        <v>115</v>
      </c>
      <c r="B53" s="99" t="s">
        <v>183</v>
      </c>
      <c r="C53" s="94" t="s">
        <v>92</v>
      </c>
      <c r="D53" s="100">
        <v>45073623</v>
      </c>
      <c r="E53" s="66">
        <v>15757916</v>
      </c>
      <c r="F53" s="67">
        <f t="shared" si="6"/>
        <v>60831539</v>
      </c>
      <c r="G53" s="101">
        <v>41980537</v>
      </c>
      <c r="H53" s="66">
        <v>11742481</v>
      </c>
      <c r="I53" s="69">
        <f t="shared" si="5"/>
        <v>53723018</v>
      </c>
      <c r="J53" s="304"/>
    </row>
    <row r="54" spans="1:10" ht="15" customHeight="1">
      <c r="A54" s="98" t="s">
        <v>117</v>
      </c>
      <c r="B54" s="99" t="s">
        <v>390</v>
      </c>
      <c r="C54" s="97" t="s">
        <v>93</v>
      </c>
      <c r="D54" s="100">
        <f>SUM(D32+D39+D40+D47+D48+D49+D50+D51+D52+D53)</f>
        <v>1878564253</v>
      </c>
      <c r="E54" s="100">
        <f>SUM(E32+E39+E40+E47+E48+E49+E50+E51+E52+E53)</f>
        <v>5756538125</v>
      </c>
      <c r="F54" s="67">
        <f t="shared" si="6"/>
        <v>7635102378</v>
      </c>
      <c r="G54" s="101">
        <f>SUM(G32+G39+G40+G47+G48+G49+G50+G51+G52+G53)</f>
        <v>2037490275</v>
      </c>
      <c r="H54" s="100">
        <f>SUM(H32+H39+H40+H47+H48+H49+H50+H51+H52+H53)</f>
        <v>5717014238</v>
      </c>
      <c r="I54" s="69">
        <f t="shared" si="5"/>
        <v>7754504513</v>
      </c>
      <c r="J54" s="304"/>
    </row>
    <row r="55" spans="1:10" ht="15" customHeight="1">
      <c r="A55" s="98" t="s">
        <v>188</v>
      </c>
      <c r="B55" s="99" t="s">
        <v>118</v>
      </c>
      <c r="C55" s="94" t="s">
        <v>96</v>
      </c>
      <c r="D55" s="100">
        <v>0</v>
      </c>
      <c r="E55" s="66">
        <v>662610907</v>
      </c>
      <c r="F55" s="67">
        <f t="shared" si="6"/>
        <v>662610907</v>
      </c>
      <c r="G55" s="101">
        <v>0</v>
      </c>
      <c r="H55" s="66">
        <v>646551949</v>
      </c>
      <c r="I55" s="69">
        <f t="shared" si="5"/>
        <v>646551949</v>
      </c>
      <c r="J55" s="304"/>
    </row>
    <row r="56" spans="1:10" ht="15" customHeight="1">
      <c r="A56" s="336"/>
      <c r="B56" s="258" t="s">
        <v>412</v>
      </c>
      <c r="C56" s="259"/>
      <c r="D56" s="256"/>
      <c r="E56" s="261"/>
      <c r="F56" s="67">
        <f t="shared" si="6"/>
        <v>0</v>
      </c>
      <c r="G56" s="262"/>
      <c r="H56" s="257"/>
      <c r="I56" s="69">
        <f t="shared" si="5"/>
        <v>0</v>
      </c>
      <c r="J56" s="304"/>
    </row>
    <row r="57" spans="1:10" ht="15" customHeight="1">
      <c r="A57" s="260"/>
      <c r="B57" s="258" t="s">
        <v>421</v>
      </c>
      <c r="C57" s="260"/>
      <c r="D57" s="256"/>
      <c r="E57" s="261"/>
      <c r="F57" s="67">
        <f t="shared" si="6"/>
        <v>0</v>
      </c>
      <c r="G57" s="262"/>
      <c r="H57" s="257"/>
      <c r="I57" s="69">
        <f t="shared" si="5"/>
        <v>0</v>
      </c>
      <c r="J57" s="304"/>
    </row>
    <row r="58" spans="1:10" ht="15" customHeight="1">
      <c r="A58" s="260"/>
      <c r="B58" s="255" t="s">
        <v>414</v>
      </c>
      <c r="C58" s="296" t="s">
        <v>97</v>
      </c>
      <c r="D58" s="262"/>
      <c r="E58" s="257"/>
      <c r="F58" s="261"/>
      <c r="G58" s="262"/>
      <c r="H58" s="257"/>
      <c r="I58" s="337"/>
      <c r="J58" s="304"/>
    </row>
    <row r="59" spans="1:10">
      <c r="A59" s="338"/>
      <c r="B59" s="253" t="s">
        <v>413</v>
      </c>
      <c r="C59" s="297" t="s">
        <v>41</v>
      </c>
      <c r="D59" s="263"/>
      <c r="E59" s="254"/>
      <c r="F59" s="303"/>
      <c r="G59" s="306"/>
      <c r="H59" s="366"/>
      <c r="I59" s="339"/>
      <c r="J59" s="304"/>
    </row>
    <row r="60" spans="1:10">
      <c r="A60" s="104"/>
      <c r="B60" s="105"/>
      <c r="C60" s="105"/>
      <c r="D60" s="434"/>
      <c r="E60" s="434"/>
      <c r="G60" s="434"/>
      <c r="H60" s="434"/>
    </row>
    <row r="61" spans="1:10">
      <c r="A61" s="70"/>
      <c r="B61" s="110"/>
      <c r="C61" s="110"/>
      <c r="D61" s="110"/>
    </row>
    <row r="62" spans="1:10">
      <c r="A62" s="70"/>
    </row>
  </sheetData>
  <mergeCells count="11">
    <mergeCell ref="A7:I7"/>
    <mergeCell ref="A31:I31"/>
    <mergeCell ref="D60:E60"/>
    <mergeCell ref="G60:H60"/>
    <mergeCell ref="C1:F1"/>
    <mergeCell ref="D3:I3"/>
    <mergeCell ref="A4:A5"/>
    <mergeCell ref="B4:B5"/>
    <mergeCell ref="C4:C5"/>
    <mergeCell ref="D4:F4"/>
    <mergeCell ref="G4:I4"/>
  </mergeCells>
  <phoneticPr fontId="4" type="noConversion"/>
  <pageMargins left="0.22" right="0.35" top="1" bottom="1" header="0.5" footer="0.5"/>
  <pageSetup paperSize="9" scale="60" orientation="portrait" r:id="rId1"/>
  <headerFooter alignWithMargins="0"/>
  <ignoredErrors>
    <ignoredError sqref="A6:I10 A12:I13 A11:C11 A15:I23 A14:C14 A31:I31 A24:C30 A55:I59 A32:C54" numberStoredAsText="1"/>
    <ignoredError sqref="D11:E11 D30:I30 D24:E29 G24:I29 D32:E54 G32:I54 G11:I11" numberStoredAsText="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J45"/>
  <sheetViews>
    <sheetView topLeftCell="A10" zoomScaleNormal="100" workbookViewId="0">
      <selection activeCell="A4" sqref="A4:I39"/>
    </sheetView>
  </sheetViews>
  <sheetFormatPr defaultRowHeight="12.75"/>
  <cols>
    <col min="1" max="1" width="7" customWidth="1"/>
    <col min="2" max="2" width="57.85546875" customWidth="1"/>
    <col min="3" max="3" width="12" customWidth="1"/>
    <col min="4" max="9" width="12.28515625" customWidth="1"/>
  </cols>
  <sheetData>
    <row r="1" spans="1:10">
      <c r="A1" s="442" t="s">
        <v>424</v>
      </c>
      <c r="B1" s="442"/>
      <c r="C1" s="442"/>
      <c r="D1" s="442"/>
      <c r="E1" s="442"/>
      <c r="F1" s="442"/>
      <c r="G1" s="442"/>
      <c r="H1" s="442"/>
      <c r="I1" s="442"/>
      <c r="J1" s="106"/>
    </row>
    <row r="2" spans="1:10">
      <c r="A2" s="252"/>
      <c r="B2" s="289" t="s">
        <v>425</v>
      </c>
      <c r="C2" s="290" t="s">
        <v>454</v>
      </c>
      <c r="D2" s="252" t="s">
        <v>357</v>
      </c>
      <c r="E2" s="290" t="s">
        <v>455</v>
      </c>
      <c r="F2" s="252"/>
      <c r="G2" s="252"/>
      <c r="H2" s="252"/>
      <c r="I2" s="252"/>
      <c r="J2" s="106"/>
    </row>
    <row r="3" spans="1:10">
      <c r="A3" s="107"/>
      <c r="B3" s="107"/>
      <c r="C3" s="107"/>
      <c r="D3" s="436"/>
      <c r="E3" s="436"/>
      <c r="F3" s="436"/>
      <c r="G3" s="436"/>
      <c r="H3" s="436"/>
      <c r="I3" s="436"/>
      <c r="J3" s="108"/>
    </row>
    <row r="4" spans="1:10">
      <c r="A4" s="443" t="s">
        <v>0</v>
      </c>
      <c r="B4" s="445" t="s">
        <v>1</v>
      </c>
      <c r="C4" s="443" t="s">
        <v>194</v>
      </c>
      <c r="D4" s="447" t="s">
        <v>199</v>
      </c>
      <c r="E4" s="447"/>
      <c r="F4" s="448"/>
      <c r="G4" s="449" t="s">
        <v>200</v>
      </c>
      <c r="H4" s="450"/>
      <c r="I4" s="451"/>
      <c r="J4" s="108"/>
    </row>
    <row r="5" spans="1:10">
      <c r="A5" s="444"/>
      <c r="B5" s="446"/>
      <c r="C5" s="444"/>
      <c r="D5" s="344" t="s">
        <v>2</v>
      </c>
      <c r="E5" s="345" t="s">
        <v>201</v>
      </c>
      <c r="F5" s="346" t="s">
        <v>4</v>
      </c>
      <c r="G5" s="344" t="s">
        <v>2</v>
      </c>
      <c r="H5" s="345" t="s">
        <v>201</v>
      </c>
      <c r="I5" s="346" t="s">
        <v>4</v>
      </c>
      <c r="J5" s="108"/>
    </row>
    <row r="6" spans="1:10">
      <c r="A6" s="111" t="s">
        <v>22</v>
      </c>
      <c r="B6" s="112" t="s">
        <v>202</v>
      </c>
      <c r="C6" s="113" t="s">
        <v>98</v>
      </c>
      <c r="D6" s="114">
        <v>101284338</v>
      </c>
      <c r="E6" s="115">
        <v>564694424</v>
      </c>
      <c r="F6" s="116">
        <f>SUM(D6+E6)</f>
        <v>665978762</v>
      </c>
      <c r="G6" s="114">
        <v>99365115</v>
      </c>
      <c r="H6" s="115">
        <v>499077489</v>
      </c>
      <c r="I6" s="116">
        <f t="shared" ref="I6:I39" si="0">SUM(G6+H6)</f>
        <v>598442604</v>
      </c>
      <c r="J6" s="108"/>
    </row>
    <row r="7" spans="1:10">
      <c r="A7" s="117" t="s">
        <v>25</v>
      </c>
      <c r="B7" s="118" t="s">
        <v>391</v>
      </c>
      <c r="C7" s="119" t="s">
        <v>99</v>
      </c>
      <c r="D7" s="120">
        <f>SUM(D8+D9+D10+D11+D12+D13+D14)</f>
        <v>36943221</v>
      </c>
      <c r="E7" s="121">
        <f>SUM(E8+E9+E10+E11+E12+E13+E14)</f>
        <v>53854644</v>
      </c>
      <c r="F7" s="311">
        <f t="shared" ref="F7:F39" si="1">SUM(D7+E7)</f>
        <v>90797865</v>
      </c>
      <c r="G7" s="120">
        <f>SUM(G8+G9+G10+G11+G12+G13+G14)</f>
        <v>39227594</v>
      </c>
      <c r="H7" s="120">
        <f>SUM(H8+H9+H10+H11+H12+H13+H14)</f>
        <v>52021967</v>
      </c>
      <c r="I7" s="311">
        <f t="shared" si="0"/>
        <v>91249561</v>
      </c>
      <c r="J7" s="108"/>
    </row>
    <row r="8" spans="1:10" ht="24">
      <c r="A8" s="122" t="s">
        <v>9</v>
      </c>
      <c r="B8" s="123" t="s">
        <v>203</v>
      </c>
      <c r="C8" s="113" t="s">
        <v>100</v>
      </c>
      <c r="D8" s="124">
        <v>6131750</v>
      </c>
      <c r="E8" s="125">
        <v>6131839</v>
      </c>
      <c r="F8" s="312">
        <f t="shared" si="1"/>
        <v>12263589</v>
      </c>
      <c r="G8" s="124">
        <v>1483480</v>
      </c>
      <c r="H8" s="125">
        <v>1279638</v>
      </c>
      <c r="I8" s="312">
        <f t="shared" si="0"/>
        <v>2763118</v>
      </c>
      <c r="J8" s="108"/>
    </row>
    <row r="9" spans="1:10">
      <c r="A9" s="122" t="s">
        <v>11</v>
      </c>
      <c r="B9" s="123" t="s">
        <v>204</v>
      </c>
      <c r="C9" s="119" t="s">
        <v>101</v>
      </c>
      <c r="D9" s="124"/>
      <c r="E9" s="125">
        <v>3856024</v>
      </c>
      <c r="F9" s="312">
        <f t="shared" si="1"/>
        <v>3856024</v>
      </c>
      <c r="G9" s="124"/>
      <c r="H9" s="125">
        <v>6331262</v>
      </c>
      <c r="I9" s="312">
        <f t="shared" si="0"/>
        <v>6331262</v>
      </c>
      <c r="J9" s="126"/>
    </row>
    <row r="10" spans="1:10">
      <c r="A10" s="122" t="s">
        <v>18</v>
      </c>
      <c r="B10" s="123" t="s">
        <v>205</v>
      </c>
      <c r="C10" s="113" t="s">
        <v>51</v>
      </c>
      <c r="D10" s="124">
        <v>26236460</v>
      </c>
      <c r="E10" s="125">
        <v>37856839</v>
      </c>
      <c r="F10" s="312">
        <f t="shared" si="1"/>
        <v>64093299</v>
      </c>
      <c r="G10" s="124">
        <v>24804379</v>
      </c>
      <c r="H10" s="125">
        <v>31242933</v>
      </c>
      <c r="I10" s="312">
        <f t="shared" si="0"/>
        <v>56047312</v>
      </c>
      <c r="J10" s="108"/>
    </row>
    <row r="11" spans="1:10" ht="24">
      <c r="A11" s="122" t="s">
        <v>66</v>
      </c>
      <c r="B11" s="123" t="s">
        <v>206</v>
      </c>
      <c r="C11" s="119" t="s">
        <v>46</v>
      </c>
      <c r="D11" s="124">
        <v>875392</v>
      </c>
      <c r="E11" s="125">
        <v>155612</v>
      </c>
      <c r="F11" s="312">
        <f t="shared" si="1"/>
        <v>1031004</v>
      </c>
      <c r="G11" s="124">
        <v>1044020</v>
      </c>
      <c r="H11" s="125">
        <v>49433</v>
      </c>
      <c r="I11" s="312">
        <f t="shared" si="0"/>
        <v>1093453</v>
      </c>
      <c r="J11" s="108"/>
    </row>
    <row r="12" spans="1:10">
      <c r="A12" s="122" t="s">
        <v>83</v>
      </c>
      <c r="B12" s="123" t="s">
        <v>207</v>
      </c>
      <c r="C12" s="113" t="s">
        <v>103</v>
      </c>
      <c r="D12" s="124">
        <v>1636785</v>
      </c>
      <c r="E12" s="125">
        <v>593799</v>
      </c>
      <c r="F12" s="312">
        <f t="shared" si="1"/>
        <v>2230584</v>
      </c>
      <c r="G12" s="124">
        <v>1049899</v>
      </c>
      <c r="H12" s="125">
        <v>3243886</v>
      </c>
      <c r="I12" s="312">
        <f t="shared" si="0"/>
        <v>4293785</v>
      </c>
      <c r="J12" s="126"/>
    </row>
    <row r="13" spans="1:10">
      <c r="A13" s="122" t="s">
        <v>85</v>
      </c>
      <c r="B13" s="123" t="s">
        <v>208</v>
      </c>
      <c r="C13" s="119" t="s">
        <v>105</v>
      </c>
      <c r="D13" s="124">
        <v>2035635</v>
      </c>
      <c r="E13" s="125">
        <v>3096367</v>
      </c>
      <c r="F13" s="312">
        <f t="shared" si="1"/>
        <v>5132002</v>
      </c>
      <c r="G13" s="124">
        <v>10843459</v>
      </c>
      <c r="H13" s="125">
        <v>8420408</v>
      </c>
      <c r="I13" s="312">
        <f t="shared" si="0"/>
        <v>19263867</v>
      </c>
      <c r="J13" s="108"/>
    </row>
    <row r="14" spans="1:10">
      <c r="A14" s="122" t="s">
        <v>87</v>
      </c>
      <c r="B14" s="123" t="s">
        <v>209</v>
      </c>
      <c r="C14" s="113" t="s">
        <v>106</v>
      </c>
      <c r="D14" s="124">
        <v>27199</v>
      </c>
      <c r="E14" s="125">
        <v>2164164</v>
      </c>
      <c r="F14" s="312">
        <f t="shared" si="1"/>
        <v>2191363</v>
      </c>
      <c r="G14" s="124">
        <v>2357</v>
      </c>
      <c r="H14" s="125">
        <v>1454407</v>
      </c>
      <c r="I14" s="312">
        <f t="shared" si="0"/>
        <v>1456764</v>
      </c>
      <c r="J14" s="108"/>
    </row>
    <row r="15" spans="1:10">
      <c r="A15" s="117" t="s">
        <v>34</v>
      </c>
      <c r="B15" s="118" t="s">
        <v>210</v>
      </c>
      <c r="C15" s="119" t="s">
        <v>107</v>
      </c>
      <c r="D15" s="120">
        <v>8935</v>
      </c>
      <c r="E15" s="121">
        <v>6165600</v>
      </c>
      <c r="F15" s="311">
        <f t="shared" si="1"/>
        <v>6174535</v>
      </c>
      <c r="G15" s="120">
        <v>30064</v>
      </c>
      <c r="H15" s="121">
        <v>9456884</v>
      </c>
      <c r="I15" s="311">
        <f t="shared" si="0"/>
        <v>9486948</v>
      </c>
      <c r="J15" s="108"/>
    </row>
    <row r="16" spans="1:10">
      <c r="A16" s="117" t="s">
        <v>70</v>
      </c>
      <c r="B16" s="118" t="s">
        <v>211</v>
      </c>
      <c r="C16" s="113" t="s">
        <v>108</v>
      </c>
      <c r="D16" s="120">
        <v>70452</v>
      </c>
      <c r="E16" s="121">
        <v>5414381</v>
      </c>
      <c r="F16" s="311">
        <f t="shared" si="1"/>
        <v>5484833</v>
      </c>
      <c r="G16" s="120">
        <v>42180</v>
      </c>
      <c r="H16" s="121">
        <v>5532237</v>
      </c>
      <c r="I16" s="311">
        <f t="shared" si="0"/>
        <v>5574417</v>
      </c>
      <c r="J16" s="108"/>
    </row>
    <row r="17" spans="1:10">
      <c r="A17" s="117" t="s">
        <v>212</v>
      </c>
      <c r="B17" s="118" t="s">
        <v>213</v>
      </c>
      <c r="C17" s="119" t="s">
        <v>110</v>
      </c>
      <c r="D17" s="120">
        <v>58493</v>
      </c>
      <c r="E17" s="121">
        <v>11796369</v>
      </c>
      <c r="F17" s="311">
        <f t="shared" si="1"/>
        <v>11854862</v>
      </c>
      <c r="G17" s="120">
        <v>1567917</v>
      </c>
      <c r="H17" s="121">
        <v>10200497</v>
      </c>
      <c r="I17" s="311">
        <f t="shared" si="0"/>
        <v>11768414</v>
      </c>
      <c r="J17" s="108"/>
    </row>
    <row r="18" spans="1:10">
      <c r="A18" s="117" t="s">
        <v>214</v>
      </c>
      <c r="B18" s="118" t="s">
        <v>215</v>
      </c>
      <c r="C18" s="113" t="s">
        <v>112</v>
      </c>
      <c r="D18" s="120">
        <v>-58708608</v>
      </c>
      <c r="E18" s="121">
        <v>-365062925</v>
      </c>
      <c r="F18" s="311">
        <f t="shared" si="1"/>
        <v>-423771533</v>
      </c>
      <c r="G18" s="120">
        <v>-53906697</v>
      </c>
      <c r="H18" s="121">
        <v>-296785735</v>
      </c>
      <c r="I18" s="311">
        <f t="shared" si="0"/>
        <v>-350692432</v>
      </c>
      <c r="J18" s="108"/>
    </row>
    <row r="19" spans="1:10">
      <c r="A19" s="117" t="s">
        <v>216</v>
      </c>
      <c r="B19" s="118" t="s">
        <v>217</v>
      </c>
      <c r="C19" s="119" t="s">
        <v>114</v>
      </c>
      <c r="D19" s="120">
        <v>-42534358</v>
      </c>
      <c r="E19" s="121">
        <v>-200000</v>
      </c>
      <c r="F19" s="311">
        <f t="shared" si="1"/>
        <v>-42734358</v>
      </c>
      <c r="G19" s="120">
        <v>-43569077</v>
      </c>
      <c r="H19" s="121">
        <v>-357000</v>
      </c>
      <c r="I19" s="311">
        <f t="shared" si="0"/>
        <v>-43926077</v>
      </c>
      <c r="J19" s="108"/>
    </row>
    <row r="20" spans="1:10" ht="24">
      <c r="A20" s="117" t="s">
        <v>218</v>
      </c>
      <c r="B20" s="118" t="s">
        <v>219</v>
      </c>
      <c r="C20" s="113" t="s">
        <v>62</v>
      </c>
      <c r="D20" s="120">
        <v>-869445</v>
      </c>
      <c r="E20" s="121"/>
      <c r="F20" s="311">
        <f t="shared" si="1"/>
        <v>-869445</v>
      </c>
      <c r="G20" s="120">
        <v>1175577</v>
      </c>
      <c r="H20" s="121"/>
      <c r="I20" s="311">
        <f t="shared" si="0"/>
        <v>1175577</v>
      </c>
      <c r="J20" s="108"/>
    </row>
    <row r="21" spans="1:10">
      <c r="A21" s="117" t="s">
        <v>220</v>
      </c>
      <c r="B21" s="118" t="s">
        <v>221</v>
      </c>
      <c r="C21" s="119" t="s">
        <v>57</v>
      </c>
      <c r="D21" s="120"/>
      <c r="E21" s="121"/>
      <c r="F21" s="311">
        <f t="shared" si="1"/>
        <v>0</v>
      </c>
      <c r="G21" s="120"/>
      <c r="H21" s="121"/>
      <c r="I21" s="311">
        <f t="shared" si="0"/>
        <v>0</v>
      </c>
      <c r="J21" s="108"/>
    </row>
    <row r="22" spans="1:10">
      <c r="A22" s="117" t="s">
        <v>222</v>
      </c>
      <c r="B22" s="118" t="s">
        <v>223</v>
      </c>
      <c r="C22" s="113" t="s">
        <v>60</v>
      </c>
      <c r="D22" s="120">
        <v>-27883507</v>
      </c>
      <c r="E22" s="121">
        <v>-194108879</v>
      </c>
      <c r="F22" s="311">
        <f t="shared" si="1"/>
        <v>-221992386</v>
      </c>
      <c r="G22" s="120">
        <v>-24899244</v>
      </c>
      <c r="H22" s="121">
        <v>-176719147</v>
      </c>
      <c r="I22" s="311">
        <f t="shared" si="0"/>
        <v>-201618391</v>
      </c>
      <c r="J22" s="108"/>
    </row>
    <row r="23" spans="1:10">
      <c r="A23" s="117" t="s">
        <v>224</v>
      </c>
      <c r="B23" s="118" t="s">
        <v>392</v>
      </c>
      <c r="C23" s="119" t="s">
        <v>116</v>
      </c>
      <c r="D23" s="309">
        <f>SUM(D24+D25+D26+D27+D28+D29)</f>
        <v>-12592521</v>
      </c>
      <c r="E23" s="120">
        <f>SUM(E24+E25+E26+E27+E28+E29)</f>
        <v>-43485119</v>
      </c>
      <c r="F23" s="313">
        <f t="shared" si="1"/>
        <v>-56077640</v>
      </c>
      <c r="G23" s="120">
        <f>SUM(G24+G25+G26+G27+G28+G29)</f>
        <v>-20459545</v>
      </c>
      <c r="H23" s="121">
        <f>SUM(H24+H25+H26+H27+H28+H29)</f>
        <v>-111868727</v>
      </c>
      <c r="I23" s="313">
        <f t="shared" si="0"/>
        <v>-132328272</v>
      </c>
      <c r="J23" s="108"/>
    </row>
    <row r="24" spans="1:10" ht="24">
      <c r="A24" s="122" t="s">
        <v>9</v>
      </c>
      <c r="B24" s="123" t="s">
        <v>225</v>
      </c>
      <c r="C24" s="113" t="s">
        <v>119</v>
      </c>
      <c r="D24" s="124"/>
      <c r="E24" s="125"/>
      <c r="F24" s="312">
        <f t="shared" si="1"/>
        <v>0</v>
      </c>
      <c r="G24" s="124"/>
      <c r="H24" s="125"/>
      <c r="I24" s="312">
        <f t="shared" si="0"/>
        <v>0</v>
      </c>
      <c r="J24" s="108"/>
    </row>
    <row r="25" spans="1:10">
      <c r="A25" s="122" t="s">
        <v>11</v>
      </c>
      <c r="B25" s="123" t="s">
        <v>226</v>
      </c>
      <c r="C25" s="119" t="s">
        <v>64</v>
      </c>
      <c r="D25" s="124">
        <v>-6</v>
      </c>
      <c r="E25" s="125">
        <v>-48</v>
      </c>
      <c r="F25" s="312">
        <f t="shared" si="1"/>
        <v>-54</v>
      </c>
      <c r="G25" s="124"/>
      <c r="H25" s="125">
        <v>-22</v>
      </c>
      <c r="I25" s="312">
        <f t="shared" si="0"/>
        <v>-22</v>
      </c>
      <c r="J25" s="108"/>
    </row>
    <row r="26" spans="1:10">
      <c r="A26" s="122" t="s">
        <v>18</v>
      </c>
      <c r="B26" s="123" t="s">
        <v>227</v>
      </c>
      <c r="C26" s="113" t="s">
        <v>69</v>
      </c>
      <c r="D26" s="124">
        <v>-206275</v>
      </c>
      <c r="E26" s="125">
        <v>-1653898</v>
      </c>
      <c r="F26" s="312">
        <f t="shared" si="1"/>
        <v>-1860173</v>
      </c>
      <c r="G26" s="124">
        <v>-16798915</v>
      </c>
      <c r="H26" s="125">
        <v>-63565238</v>
      </c>
      <c r="I26" s="312">
        <f t="shared" si="0"/>
        <v>-80364153</v>
      </c>
      <c r="J26" s="108"/>
    </row>
    <row r="27" spans="1:10">
      <c r="A27" s="122" t="s">
        <v>66</v>
      </c>
      <c r="B27" s="123" t="s">
        <v>228</v>
      </c>
      <c r="C27" s="119" t="s">
        <v>122</v>
      </c>
      <c r="D27" s="124">
        <v>-12209610</v>
      </c>
      <c r="E27" s="125">
        <v>-4438055</v>
      </c>
      <c r="F27" s="312">
        <f t="shared" si="1"/>
        <v>-16647665</v>
      </c>
      <c r="G27" s="124">
        <v>-3794874</v>
      </c>
      <c r="H27" s="125">
        <v>-27988855</v>
      </c>
      <c r="I27" s="312">
        <f t="shared" si="0"/>
        <v>-31783729</v>
      </c>
      <c r="J27" s="108"/>
    </row>
    <row r="28" spans="1:10">
      <c r="A28" s="122" t="s">
        <v>83</v>
      </c>
      <c r="B28" s="123" t="s">
        <v>229</v>
      </c>
      <c r="C28" s="113" t="s">
        <v>124</v>
      </c>
      <c r="D28" s="124"/>
      <c r="E28" s="125"/>
      <c r="F28" s="312">
        <f t="shared" si="1"/>
        <v>0</v>
      </c>
      <c r="G28" s="124">
        <v>506888</v>
      </c>
      <c r="H28" s="125">
        <v>168932</v>
      </c>
      <c r="I28" s="312">
        <f t="shared" si="0"/>
        <v>675820</v>
      </c>
      <c r="J28" s="108"/>
    </row>
    <row r="29" spans="1:10">
      <c r="A29" s="122" t="s">
        <v>85</v>
      </c>
      <c r="B29" s="123" t="s">
        <v>230</v>
      </c>
      <c r="C29" s="119" t="s">
        <v>126</v>
      </c>
      <c r="D29" s="124">
        <v>-176630</v>
      </c>
      <c r="E29" s="125">
        <v>-37393118</v>
      </c>
      <c r="F29" s="312">
        <f t="shared" si="1"/>
        <v>-37569748</v>
      </c>
      <c r="G29" s="124">
        <v>-372644</v>
      </c>
      <c r="H29" s="125">
        <v>-20483544</v>
      </c>
      <c r="I29" s="312">
        <f t="shared" si="0"/>
        <v>-20856188</v>
      </c>
      <c r="J29" s="108"/>
    </row>
    <row r="30" spans="1:10">
      <c r="A30" s="117" t="s">
        <v>231</v>
      </c>
      <c r="B30" s="118" t="s">
        <v>232</v>
      </c>
      <c r="C30" s="113" t="s">
        <v>128</v>
      </c>
      <c r="D30" s="120">
        <v>-2479133</v>
      </c>
      <c r="E30" s="121">
        <v>-31669295</v>
      </c>
      <c r="F30" s="311">
        <f t="shared" si="1"/>
        <v>-34148428</v>
      </c>
      <c r="G30" s="120">
        <v>3409412</v>
      </c>
      <c r="H30" s="121">
        <v>-18409622</v>
      </c>
      <c r="I30" s="311">
        <f t="shared" si="0"/>
        <v>-15000210</v>
      </c>
      <c r="J30" s="108"/>
    </row>
    <row r="31" spans="1:10">
      <c r="A31" s="117" t="s">
        <v>233</v>
      </c>
      <c r="B31" s="118" t="s">
        <v>234</v>
      </c>
      <c r="C31" s="119" t="s">
        <v>129</v>
      </c>
      <c r="D31" s="120"/>
      <c r="E31" s="121">
        <v>-262753</v>
      </c>
      <c r="F31" s="311">
        <f t="shared" si="1"/>
        <v>-262753</v>
      </c>
      <c r="G31" s="120"/>
      <c r="H31" s="121">
        <v>34406612</v>
      </c>
      <c r="I31" s="311">
        <f t="shared" si="0"/>
        <v>34406612</v>
      </c>
      <c r="J31" s="108"/>
    </row>
    <row r="32" spans="1:10">
      <c r="A32" s="117" t="s">
        <v>235</v>
      </c>
      <c r="B32" s="118" t="s">
        <v>236</v>
      </c>
      <c r="C32" s="113" t="s">
        <v>130</v>
      </c>
      <c r="D32" s="120">
        <f>SUM(D6+D7+D15+D17+D16+D18+D19+D20+D22+D23++D30)</f>
        <v>-6702133</v>
      </c>
      <c r="E32" s="121">
        <f>SUM(E6+E7+E15+E17+E16+E18+E19+E20+E22+E23++E30+E31)</f>
        <v>7136447</v>
      </c>
      <c r="F32" s="311">
        <f t="shared" si="1"/>
        <v>434314</v>
      </c>
      <c r="G32" s="120">
        <f>SUM(G6+G7+G15+G17+G16+G18+G19+G20+G22+G23++G30)</f>
        <v>1983296</v>
      </c>
      <c r="H32" s="121">
        <f>SUM(H6+H7+H15+H17+H16+H18+H19+H20+H22+H23++H30+H31)</f>
        <v>6555455</v>
      </c>
      <c r="I32" s="311">
        <f t="shared" si="0"/>
        <v>8538751</v>
      </c>
      <c r="J32" s="108"/>
    </row>
    <row r="33" spans="1:10">
      <c r="A33" s="127" t="s">
        <v>237</v>
      </c>
      <c r="B33" s="128" t="s">
        <v>238</v>
      </c>
      <c r="C33" s="129" t="s">
        <v>132</v>
      </c>
      <c r="D33" s="130">
        <v>2393135</v>
      </c>
      <c r="E33" s="131">
        <v>-10393224</v>
      </c>
      <c r="F33" s="314">
        <f t="shared" si="1"/>
        <v>-8000089</v>
      </c>
      <c r="G33" s="130">
        <v>103341</v>
      </c>
      <c r="H33" s="131">
        <v>-5203536</v>
      </c>
      <c r="I33" s="314">
        <f t="shared" si="0"/>
        <v>-5100195</v>
      </c>
      <c r="J33" s="108"/>
    </row>
    <row r="34" spans="1:10" ht="24">
      <c r="A34" s="132" t="s">
        <v>239</v>
      </c>
      <c r="B34" s="192" t="s">
        <v>241</v>
      </c>
      <c r="C34" s="133" t="s">
        <v>134</v>
      </c>
      <c r="D34" s="134">
        <f>SUM(D32+D33)</f>
        <v>-4308998</v>
      </c>
      <c r="E34" s="134">
        <f>SUM(E32+E33)</f>
        <v>-3256777</v>
      </c>
      <c r="F34" s="315">
        <f t="shared" si="1"/>
        <v>-7565775</v>
      </c>
      <c r="G34" s="134">
        <f>SUM(G32+G33)</f>
        <v>2086637</v>
      </c>
      <c r="H34" s="308">
        <f>SUM(H32+H33)</f>
        <v>1351919</v>
      </c>
      <c r="I34" s="315">
        <f t="shared" si="0"/>
        <v>3438556</v>
      </c>
      <c r="J34" s="108"/>
    </row>
    <row r="35" spans="1:10">
      <c r="A35" s="267"/>
      <c r="B35" s="266" t="s">
        <v>420</v>
      </c>
      <c r="C35" s="267"/>
      <c r="D35" s="266"/>
      <c r="E35" s="268"/>
      <c r="F35" s="320">
        <f t="shared" si="1"/>
        <v>0</v>
      </c>
      <c r="G35" s="319"/>
      <c r="H35" s="328"/>
      <c r="I35" s="320">
        <f t="shared" si="0"/>
        <v>0</v>
      </c>
      <c r="J35" s="265"/>
    </row>
    <row r="36" spans="1:10">
      <c r="A36" s="367"/>
      <c r="B36" s="272" t="s">
        <v>415</v>
      </c>
      <c r="C36" s="298" t="s">
        <v>135</v>
      </c>
      <c r="D36" s="273"/>
      <c r="E36" s="274"/>
      <c r="F36" s="317">
        <f t="shared" si="1"/>
        <v>0</v>
      </c>
      <c r="G36" s="331"/>
      <c r="H36" s="326"/>
      <c r="I36" s="317">
        <f t="shared" si="0"/>
        <v>0</v>
      </c>
      <c r="J36" s="265"/>
    </row>
    <row r="37" spans="1:10">
      <c r="A37" s="368"/>
      <c r="B37" s="278" t="s">
        <v>416</v>
      </c>
      <c r="C37" s="299" t="s">
        <v>136</v>
      </c>
      <c r="D37" s="278"/>
      <c r="E37" s="279"/>
      <c r="F37" s="323">
        <f t="shared" si="1"/>
        <v>0</v>
      </c>
      <c r="G37" s="321"/>
      <c r="H37" s="327"/>
      <c r="I37" s="323">
        <f t="shared" si="0"/>
        <v>0</v>
      </c>
      <c r="J37" s="265"/>
    </row>
    <row r="38" spans="1:10">
      <c r="A38" s="368"/>
      <c r="B38" s="278" t="s">
        <v>417</v>
      </c>
      <c r="C38" s="299" t="s">
        <v>137</v>
      </c>
      <c r="D38" s="278"/>
      <c r="E38" s="279"/>
      <c r="F38" s="323">
        <f t="shared" si="1"/>
        <v>0</v>
      </c>
      <c r="G38" s="321"/>
      <c r="H38" s="322"/>
      <c r="I38" s="329">
        <f t="shared" si="0"/>
        <v>0</v>
      </c>
      <c r="J38" s="265"/>
    </row>
    <row r="39" spans="1:10">
      <c r="A39" s="369"/>
      <c r="B39" s="282" t="s">
        <v>418</v>
      </c>
      <c r="C39" s="300" t="s">
        <v>139</v>
      </c>
      <c r="D39" s="282"/>
      <c r="E39" s="283"/>
      <c r="F39" s="332">
        <f t="shared" si="1"/>
        <v>0</v>
      </c>
      <c r="G39" s="324"/>
      <c r="H39" s="325"/>
      <c r="I39" s="330">
        <f t="shared" si="0"/>
        <v>0</v>
      </c>
      <c r="J39" s="265"/>
    </row>
    <row r="40" spans="1:10">
      <c r="A40" s="264"/>
      <c r="B40" s="264"/>
      <c r="C40" s="264"/>
      <c r="D40" s="264"/>
      <c r="E40" s="264"/>
      <c r="F40" s="264"/>
      <c r="G40" s="264"/>
      <c r="H40" s="264"/>
      <c r="I40" s="264"/>
      <c r="J40" s="109"/>
    </row>
    <row r="41" spans="1:10" ht="13.5" customHeight="1">
      <c r="A41" s="110"/>
      <c r="B41" s="110" t="s">
        <v>419</v>
      </c>
      <c r="C41" s="110"/>
      <c r="D41" s="110"/>
      <c r="E41" s="110"/>
      <c r="F41" s="110"/>
      <c r="G41" s="110"/>
      <c r="H41" s="110"/>
      <c r="I41" s="110"/>
      <c r="J41" s="109"/>
    </row>
    <row r="42" spans="1:10" ht="13.5" customHeight="1">
      <c r="I42" s="301"/>
    </row>
    <row r="43" spans="1:10" ht="12.75" customHeight="1">
      <c r="I43" s="301"/>
    </row>
    <row r="44" spans="1:10" ht="12.75" customHeight="1">
      <c r="I44" s="301"/>
    </row>
    <row r="45" spans="1:10" ht="12" customHeight="1">
      <c r="I45" s="301"/>
    </row>
  </sheetData>
  <mergeCells count="7">
    <mergeCell ref="A1:I1"/>
    <mergeCell ref="D3:I3"/>
    <mergeCell ref="A4:A5"/>
    <mergeCell ref="B4:B5"/>
    <mergeCell ref="C4:C5"/>
    <mergeCell ref="D4:F4"/>
    <mergeCell ref="G4:I4"/>
  </mergeCells>
  <phoneticPr fontId="4" type="noConversion"/>
  <pageMargins left="0.28999999999999998" right="0.28000000000000003" top="1" bottom="1" header="0.5" footer="0.5"/>
  <pageSetup paperSize="9" scale="61" orientation="portrait" r:id="rId1"/>
  <headerFooter alignWithMargins="0"/>
  <ignoredErrors>
    <ignoredError sqref="C6:C39 A8:A14 A24:A29" numberStoredAsText="1"/>
    <ignoredError sqref="F6 F8:F22 D7:E7 G7:I7 I6 I8:I22 F24:F31 I24:I31 I23 D23:E23 G23:H23 F35 I35:I39 I32:I34 F32:F33 D32:E34 G32:H34" unlockedFormula="1"/>
    <ignoredError sqref="F7 F23 F34" formula="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L41"/>
  <sheetViews>
    <sheetView zoomScaleNormal="100" workbookViewId="0">
      <selection activeCell="H11" sqref="H11"/>
    </sheetView>
  </sheetViews>
  <sheetFormatPr defaultRowHeight="12"/>
  <cols>
    <col min="1" max="1" width="7" style="110" customWidth="1"/>
    <col min="2" max="2" width="57.85546875" style="110" customWidth="1"/>
    <col min="3" max="3" width="12" style="110" customWidth="1"/>
    <col min="4" max="4" width="12.28515625" style="110" customWidth="1"/>
    <col min="5" max="6" width="12.7109375" style="110" customWidth="1"/>
    <col min="7" max="7" width="12.28515625" style="110" customWidth="1"/>
    <col min="8" max="8" width="13.140625" style="110" customWidth="1"/>
    <col min="9" max="9" width="13" style="110" customWidth="1"/>
    <col min="10" max="12" width="9.140625" style="109"/>
    <col min="13" max="16384" width="9.140625" style="110"/>
  </cols>
  <sheetData>
    <row r="1" spans="1:10" s="55" customFormat="1" ht="12" customHeight="1">
      <c r="A1" s="252"/>
      <c r="B1" s="442" t="s">
        <v>426</v>
      </c>
      <c r="C1" s="442"/>
      <c r="D1" s="442"/>
      <c r="E1" s="442"/>
      <c r="F1" s="442"/>
      <c r="G1" s="442"/>
      <c r="H1" s="252"/>
      <c r="I1" s="252"/>
      <c r="J1" s="106"/>
    </row>
    <row r="2" spans="1:10" ht="15.75" customHeight="1">
      <c r="A2" s="107"/>
      <c r="B2" s="287" t="s">
        <v>425</v>
      </c>
      <c r="C2" s="288" t="s">
        <v>448</v>
      </c>
      <c r="D2" s="107" t="s">
        <v>357</v>
      </c>
      <c r="E2" s="288" t="s">
        <v>453</v>
      </c>
      <c r="F2" s="107"/>
      <c r="G2" s="107"/>
      <c r="H2" s="107"/>
      <c r="I2" s="107"/>
      <c r="J2" s="108"/>
    </row>
    <row r="3" spans="1:10" ht="15.75" customHeight="1">
      <c r="A3" s="107"/>
      <c r="B3" s="107"/>
      <c r="C3" s="107"/>
      <c r="D3" s="436"/>
      <c r="E3" s="436"/>
      <c r="F3" s="436"/>
      <c r="G3" s="436"/>
      <c r="H3" s="436"/>
      <c r="I3" s="436"/>
      <c r="J3" s="108"/>
    </row>
    <row r="4" spans="1:10" ht="23.25" customHeight="1">
      <c r="A4" s="443" t="s">
        <v>0</v>
      </c>
      <c r="B4" s="445" t="s">
        <v>1</v>
      </c>
      <c r="C4" s="443" t="s">
        <v>194</v>
      </c>
      <c r="D4" s="447" t="s">
        <v>199</v>
      </c>
      <c r="E4" s="447"/>
      <c r="F4" s="448"/>
      <c r="G4" s="452" t="s">
        <v>200</v>
      </c>
      <c r="H4" s="450"/>
      <c r="I4" s="451"/>
      <c r="J4" s="108"/>
    </row>
    <row r="5" spans="1:10" ht="20.25" customHeight="1">
      <c r="A5" s="444"/>
      <c r="B5" s="446"/>
      <c r="C5" s="444"/>
      <c r="D5" s="196" t="s">
        <v>2</v>
      </c>
      <c r="E5" s="194" t="s">
        <v>201</v>
      </c>
      <c r="F5" s="195" t="s">
        <v>4</v>
      </c>
      <c r="G5" s="193" t="s">
        <v>2</v>
      </c>
      <c r="H5" s="194" t="s">
        <v>201</v>
      </c>
      <c r="I5" s="195" t="s">
        <v>4</v>
      </c>
      <c r="J5" s="108"/>
    </row>
    <row r="6" spans="1:10" ht="15" customHeight="1">
      <c r="A6" s="370" t="s">
        <v>22</v>
      </c>
      <c r="B6" s="112" t="s">
        <v>202</v>
      </c>
      <c r="C6" s="113" t="s">
        <v>98</v>
      </c>
      <c r="D6" s="114">
        <v>355994212</v>
      </c>
      <c r="E6" s="115">
        <v>2294843040</v>
      </c>
      <c r="F6" s="116">
        <f>SUM(D6+E6)</f>
        <v>2650837252</v>
      </c>
      <c r="G6" s="114">
        <v>345294633</v>
      </c>
      <c r="H6" s="115">
        <v>2122001014</v>
      </c>
      <c r="I6" s="116">
        <f t="shared" ref="I6:I34" si="0">SUM(G6+H6)</f>
        <v>2467295647</v>
      </c>
      <c r="J6" s="108"/>
    </row>
    <row r="7" spans="1:10" ht="15" customHeight="1">
      <c r="A7" s="117" t="s">
        <v>25</v>
      </c>
      <c r="B7" s="118" t="s">
        <v>391</v>
      </c>
      <c r="C7" s="119" t="s">
        <v>99</v>
      </c>
      <c r="D7" s="120">
        <f>SUM(D8+D9+D10+D11+D12+D13+D14)</f>
        <v>114295531</v>
      </c>
      <c r="E7" s="121">
        <f>SUM(E8+E9+E10+E11+E12+E13+E14)</f>
        <v>373219153</v>
      </c>
      <c r="F7" s="311">
        <f t="shared" ref="F7:F34" si="1">SUM(D7+E7)</f>
        <v>487514684</v>
      </c>
      <c r="G7" s="310">
        <f>SUM(G8+G9+G10+G11+G12+G13+G14)</f>
        <v>123888679</v>
      </c>
      <c r="H7" s="120">
        <f>SUM(H8+H9+H10+H11+H12+H13+H14)</f>
        <v>192009448</v>
      </c>
      <c r="I7" s="311">
        <f t="shared" si="0"/>
        <v>315898127</v>
      </c>
      <c r="J7" s="108"/>
    </row>
    <row r="8" spans="1:10" ht="24">
      <c r="A8" s="122" t="s">
        <v>9</v>
      </c>
      <c r="B8" s="123" t="s">
        <v>203</v>
      </c>
      <c r="C8" s="113" t="s">
        <v>100</v>
      </c>
      <c r="D8" s="124">
        <v>9565751</v>
      </c>
      <c r="E8" s="125">
        <v>56406420</v>
      </c>
      <c r="F8" s="312">
        <f t="shared" si="1"/>
        <v>65972171</v>
      </c>
      <c r="G8" s="124">
        <v>1483480</v>
      </c>
      <c r="H8" s="125">
        <v>30239640</v>
      </c>
      <c r="I8" s="312">
        <f t="shared" si="0"/>
        <v>31723120</v>
      </c>
      <c r="J8" s="108"/>
    </row>
    <row r="9" spans="1:10" ht="15" customHeight="1">
      <c r="A9" s="122" t="s">
        <v>11</v>
      </c>
      <c r="B9" s="123" t="s">
        <v>204</v>
      </c>
      <c r="C9" s="119" t="s">
        <v>101</v>
      </c>
      <c r="D9" s="124"/>
      <c r="E9" s="125">
        <v>148211420</v>
      </c>
      <c r="F9" s="312">
        <f t="shared" si="1"/>
        <v>148211420</v>
      </c>
      <c r="G9" s="124"/>
      <c r="H9" s="125">
        <v>11944600</v>
      </c>
      <c r="I9" s="312">
        <f t="shared" si="0"/>
        <v>11944600</v>
      </c>
      <c r="J9" s="126"/>
    </row>
    <row r="10" spans="1:10" ht="15" customHeight="1">
      <c r="A10" s="122" t="s">
        <v>18</v>
      </c>
      <c r="B10" s="123" t="s">
        <v>205</v>
      </c>
      <c r="C10" s="113" t="s">
        <v>51</v>
      </c>
      <c r="D10" s="124">
        <v>99456427</v>
      </c>
      <c r="E10" s="125">
        <v>147582015</v>
      </c>
      <c r="F10" s="312">
        <f t="shared" si="1"/>
        <v>247038442</v>
      </c>
      <c r="G10" s="124">
        <v>112179502</v>
      </c>
      <c r="H10" s="125">
        <v>134017493</v>
      </c>
      <c r="I10" s="312">
        <f t="shared" si="0"/>
        <v>246196995</v>
      </c>
      <c r="J10" s="108"/>
    </row>
    <row r="11" spans="1:10" ht="24">
      <c r="A11" s="122" t="s">
        <v>66</v>
      </c>
      <c r="B11" s="123" t="s">
        <v>206</v>
      </c>
      <c r="C11" s="119" t="s">
        <v>46</v>
      </c>
      <c r="D11" s="124">
        <v>1900349</v>
      </c>
      <c r="E11" s="125">
        <v>565158</v>
      </c>
      <c r="F11" s="312">
        <f t="shared" si="1"/>
        <v>2465507</v>
      </c>
      <c r="G11" s="124">
        <v>3898786</v>
      </c>
      <c r="H11" s="125">
        <v>2785671</v>
      </c>
      <c r="I11" s="312">
        <f t="shared" si="0"/>
        <v>6684457</v>
      </c>
      <c r="J11" s="108"/>
    </row>
    <row r="12" spans="1:10" ht="15" customHeight="1">
      <c r="A12" s="122" t="s">
        <v>83</v>
      </c>
      <c r="B12" s="123" t="s">
        <v>207</v>
      </c>
      <c r="C12" s="113" t="s">
        <v>103</v>
      </c>
      <c r="D12" s="124">
        <v>3318624</v>
      </c>
      <c r="E12" s="125">
        <v>3441144</v>
      </c>
      <c r="F12" s="312">
        <f t="shared" si="1"/>
        <v>6759768</v>
      </c>
      <c r="G12" s="124">
        <v>3273073</v>
      </c>
      <c r="H12" s="125">
        <v>6097192</v>
      </c>
      <c r="I12" s="312">
        <f t="shared" si="0"/>
        <v>9370265</v>
      </c>
      <c r="J12" s="126"/>
    </row>
    <row r="13" spans="1:10" ht="15" customHeight="1">
      <c r="A13" s="122" t="s">
        <v>85</v>
      </c>
      <c r="B13" s="123" t="s">
        <v>208</v>
      </c>
      <c r="C13" s="119" t="s">
        <v>105</v>
      </c>
      <c r="D13" s="124"/>
      <c r="E13" s="125"/>
      <c r="F13" s="312">
        <f t="shared" si="1"/>
        <v>0</v>
      </c>
      <c r="G13" s="124">
        <v>10843459</v>
      </c>
      <c r="H13" s="125">
        <v>8420408</v>
      </c>
      <c r="I13" s="312">
        <f t="shared" si="0"/>
        <v>19263867</v>
      </c>
      <c r="J13" s="108"/>
    </row>
    <row r="14" spans="1:10" ht="15" customHeight="1">
      <c r="A14" s="122" t="s">
        <v>87</v>
      </c>
      <c r="B14" s="123" t="s">
        <v>209</v>
      </c>
      <c r="C14" s="113" t="s">
        <v>106</v>
      </c>
      <c r="D14" s="124">
        <v>54380</v>
      </c>
      <c r="E14" s="125">
        <v>17012996</v>
      </c>
      <c r="F14" s="312">
        <f t="shared" si="1"/>
        <v>17067376</v>
      </c>
      <c r="G14" s="124">
        <v>-7789621</v>
      </c>
      <c r="H14" s="125">
        <v>-1495556</v>
      </c>
      <c r="I14" s="312">
        <f t="shared" si="0"/>
        <v>-9285177</v>
      </c>
      <c r="J14" s="108"/>
    </row>
    <row r="15" spans="1:10" ht="15" customHeight="1">
      <c r="A15" s="117" t="s">
        <v>34</v>
      </c>
      <c r="B15" s="118" t="s">
        <v>210</v>
      </c>
      <c r="C15" s="119" t="s">
        <v>107</v>
      </c>
      <c r="D15" s="120">
        <v>25482</v>
      </c>
      <c r="E15" s="121">
        <v>29708596</v>
      </c>
      <c r="F15" s="311">
        <f t="shared" si="1"/>
        <v>29734078</v>
      </c>
      <c r="G15" s="120">
        <v>90042</v>
      </c>
      <c r="H15" s="121">
        <v>26977756</v>
      </c>
      <c r="I15" s="311">
        <f t="shared" si="0"/>
        <v>27067798</v>
      </c>
      <c r="J15" s="108"/>
    </row>
    <row r="16" spans="1:10" ht="15" customHeight="1">
      <c r="A16" s="117" t="s">
        <v>70</v>
      </c>
      <c r="B16" s="118" t="s">
        <v>211</v>
      </c>
      <c r="C16" s="113" t="s">
        <v>108</v>
      </c>
      <c r="D16" s="120">
        <v>906756</v>
      </c>
      <c r="E16" s="121">
        <v>28417327</v>
      </c>
      <c r="F16" s="311">
        <f t="shared" si="1"/>
        <v>29324083</v>
      </c>
      <c r="G16" s="120">
        <v>726683</v>
      </c>
      <c r="H16" s="121">
        <v>35587581</v>
      </c>
      <c r="I16" s="311">
        <f t="shared" si="0"/>
        <v>36314264</v>
      </c>
      <c r="J16" s="108"/>
    </row>
    <row r="17" spans="1:10" ht="15" customHeight="1">
      <c r="A17" s="117" t="s">
        <v>212</v>
      </c>
      <c r="B17" s="118" t="s">
        <v>213</v>
      </c>
      <c r="C17" s="119" t="s">
        <v>110</v>
      </c>
      <c r="D17" s="120">
        <v>161855</v>
      </c>
      <c r="E17" s="121">
        <v>36375137</v>
      </c>
      <c r="F17" s="311">
        <f t="shared" si="1"/>
        <v>36536992</v>
      </c>
      <c r="G17" s="120">
        <v>1783815</v>
      </c>
      <c r="H17" s="121">
        <v>40157931</v>
      </c>
      <c r="I17" s="311">
        <f t="shared" si="0"/>
        <v>41941746</v>
      </c>
      <c r="J17" s="108"/>
    </row>
    <row r="18" spans="1:10" ht="15" customHeight="1">
      <c r="A18" s="117" t="s">
        <v>214</v>
      </c>
      <c r="B18" s="118" t="s">
        <v>215</v>
      </c>
      <c r="C18" s="113" t="s">
        <v>112</v>
      </c>
      <c r="D18" s="120">
        <v>-179367288</v>
      </c>
      <c r="E18" s="121">
        <v>-1483965678</v>
      </c>
      <c r="F18" s="311">
        <f t="shared" si="1"/>
        <v>-1663332966</v>
      </c>
      <c r="G18" s="120">
        <v>-199197507</v>
      </c>
      <c r="H18" s="121">
        <v>-1284918043</v>
      </c>
      <c r="I18" s="311">
        <f t="shared" si="0"/>
        <v>-1484115550</v>
      </c>
      <c r="J18" s="108"/>
    </row>
    <row r="19" spans="1:10" ht="15" customHeight="1">
      <c r="A19" s="117" t="s">
        <v>216</v>
      </c>
      <c r="B19" s="118" t="s">
        <v>217</v>
      </c>
      <c r="C19" s="119" t="s">
        <v>114</v>
      </c>
      <c r="D19" s="120">
        <v>-138786966</v>
      </c>
      <c r="E19" s="121">
        <v>-200000</v>
      </c>
      <c r="F19" s="311">
        <f t="shared" si="1"/>
        <v>-138986966</v>
      </c>
      <c r="G19" s="120">
        <v>-134687632</v>
      </c>
      <c r="H19" s="121">
        <v>-357000</v>
      </c>
      <c r="I19" s="311">
        <f t="shared" si="0"/>
        <v>-135044632</v>
      </c>
      <c r="J19" s="108"/>
    </row>
    <row r="20" spans="1:10" ht="24">
      <c r="A20" s="117" t="s">
        <v>218</v>
      </c>
      <c r="B20" s="118" t="s">
        <v>219</v>
      </c>
      <c r="C20" s="113" t="s">
        <v>62</v>
      </c>
      <c r="D20" s="120">
        <v>-6412230</v>
      </c>
      <c r="E20" s="121"/>
      <c r="F20" s="311">
        <f t="shared" si="1"/>
        <v>-6412230</v>
      </c>
      <c r="G20" s="120">
        <v>1918336</v>
      </c>
      <c r="H20" s="121"/>
      <c r="I20" s="311">
        <f t="shared" si="0"/>
        <v>1918336</v>
      </c>
      <c r="J20" s="108"/>
    </row>
    <row r="21" spans="1:10" ht="15" customHeight="1">
      <c r="A21" s="117" t="s">
        <v>220</v>
      </c>
      <c r="B21" s="118" t="s">
        <v>221</v>
      </c>
      <c r="C21" s="119" t="s">
        <v>57</v>
      </c>
      <c r="D21" s="120"/>
      <c r="E21" s="121"/>
      <c r="F21" s="311">
        <f t="shared" si="1"/>
        <v>0</v>
      </c>
      <c r="G21" s="120"/>
      <c r="H21" s="121"/>
      <c r="I21" s="311">
        <f t="shared" si="0"/>
        <v>0</v>
      </c>
      <c r="J21" s="108"/>
    </row>
    <row r="22" spans="1:10" ht="15" customHeight="1">
      <c r="A22" s="117" t="s">
        <v>222</v>
      </c>
      <c r="B22" s="118" t="s">
        <v>223</v>
      </c>
      <c r="C22" s="113" t="s">
        <v>60</v>
      </c>
      <c r="D22" s="120">
        <v>-121383508</v>
      </c>
      <c r="E22" s="121">
        <v>-945758908</v>
      </c>
      <c r="F22" s="311">
        <f t="shared" si="1"/>
        <v>-1067142416</v>
      </c>
      <c r="G22" s="120">
        <v>-101857960</v>
      </c>
      <c r="H22" s="121">
        <v>-857695896</v>
      </c>
      <c r="I22" s="311">
        <f t="shared" si="0"/>
        <v>-959553856</v>
      </c>
      <c r="J22" s="108"/>
    </row>
    <row r="23" spans="1:10" ht="15.75" customHeight="1">
      <c r="A23" s="117" t="s">
        <v>224</v>
      </c>
      <c r="B23" s="118" t="s">
        <v>392</v>
      </c>
      <c r="C23" s="119" t="s">
        <v>116</v>
      </c>
      <c r="D23" s="120">
        <f>SUM(D24+D25+D26+D27+D28+D29)</f>
        <v>-17368533</v>
      </c>
      <c r="E23" s="121">
        <f>SUM(E24+E25+E26+E27+E28+E29)</f>
        <v>-138553744</v>
      </c>
      <c r="F23" s="311">
        <f t="shared" si="1"/>
        <v>-155922277</v>
      </c>
      <c r="G23" s="120">
        <f>SUM(G24+G25+G26+G27+G28+G29)</f>
        <v>-32117915</v>
      </c>
      <c r="H23" s="121">
        <f>SUM(H24+H25+H26+H27+H28+H29)</f>
        <v>-148598073</v>
      </c>
      <c r="I23" s="311">
        <f t="shared" si="0"/>
        <v>-180715988</v>
      </c>
      <c r="J23" s="108"/>
    </row>
    <row r="24" spans="1:10" ht="24">
      <c r="A24" s="122" t="s">
        <v>9</v>
      </c>
      <c r="B24" s="123" t="s">
        <v>225</v>
      </c>
      <c r="C24" s="113" t="s">
        <v>119</v>
      </c>
      <c r="D24" s="124"/>
      <c r="E24" s="125">
        <v>-24575</v>
      </c>
      <c r="F24" s="312">
        <f t="shared" si="1"/>
        <v>-24575</v>
      </c>
      <c r="G24" s="124"/>
      <c r="H24" s="125"/>
      <c r="I24" s="312">
        <f t="shared" si="0"/>
        <v>0</v>
      </c>
      <c r="J24" s="108"/>
    </row>
    <row r="25" spans="1:10" ht="15" customHeight="1">
      <c r="A25" s="122" t="s">
        <v>11</v>
      </c>
      <c r="B25" s="123" t="s">
        <v>226</v>
      </c>
      <c r="C25" s="119" t="s">
        <v>64</v>
      </c>
      <c r="D25" s="124">
        <v>-6</v>
      </c>
      <c r="E25" s="125">
        <v>-227122</v>
      </c>
      <c r="F25" s="312">
        <f t="shared" si="1"/>
        <v>-227128</v>
      </c>
      <c r="G25" s="124"/>
      <c r="H25" s="125">
        <v>-95</v>
      </c>
      <c r="I25" s="312">
        <f t="shared" si="0"/>
        <v>-95</v>
      </c>
      <c r="J25" s="108"/>
    </row>
    <row r="26" spans="1:10" ht="15" customHeight="1">
      <c r="A26" s="122" t="s">
        <v>18</v>
      </c>
      <c r="B26" s="123" t="s">
        <v>227</v>
      </c>
      <c r="C26" s="113" t="s">
        <v>69</v>
      </c>
      <c r="D26" s="124">
        <v>-1221835</v>
      </c>
      <c r="E26" s="125">
        <v>-82772371</v>
      </c>
      <c r="F26" s="312">
        <f t="shared" si="1"/>
        <v>-83994206</v>
      </c>
      <c r="G26" s="124">
        <v>-17443743</v>
      </c>
      <c r="H26" s="125">
        <v>-63936591</v>
      </c>
      <c r="I26" s="312">
        <f t="shared" si="0"/>
        <v>-81380334</v>
      </c>
      <c r="J26" s="108"/>
    </row>
    <row r="27" spans="1:10" ht="15" customHeight="1">
      <c r="A27" s="122" t="s">
        <v>66</v>
      </c>
      <c r="B27" s="123" t="s">
        <v>228</v>
      </c>
      <c r="C27" s="119" t="s">
        <v>122</v>
      </c>
      <c r="D27" s="124">
        <v>-12209610</v>
      </c>
      <c r="E27" s="125">
        <v>-6950061</v>
      </c>
      <c r="F27" s="312">
        <f t="shared" si="1"/>
        <v>-19159671</v>
      </c>
      <c r="G27" s="124">
        <v>-13739085</v>
      </c>
      <c r="H27" s="125">
        <v>-38910656</v>
      </c>
      <c r="I27" s="312">
        <f t="shared" si="0"/>
        <v>-52649741</v>
      </c>
      <c r="J27" s="108"/>
    </row>
    <row r="28" spans="1:10" ht="15" customHeight="1">
      <c r="A28" s="122" t="s">
        <v>83</v>
      </c>
      <c r="B28" s="123" t="s">
        <v>229</v>
      </c>
      <c r="C28" s="113" t="s">
        <v>124</v>
      </c>
      <c r="D28" s="124">
        <v>-3326062</v>
      </c>
      <c r="E28" s="125">
        <v>-392209</v>
      </c>
      <c r="F28" s="312">
        <f t="shared" si="1"/>
        <v>-3718271</v>
      </c>
      <c r="G28" s="124"/>
      <c r="H28" s="125"/>
      <c r="I28" s="312">
        <f t="shared" si="0"/>
        <v>0</v>
      </c>
      <c r="J28" s="108"/>
    </row>
    <row r="29" spans="1:10" ht="15" customHeight="1">
      <c r="A29" s="122" t="s">
        <v>85</v>
      </c>
      <c r="B29" s="123" t="s">
        <v>230</v>
      </c>
      <c r="C29" s="119" t="s">
        <v>126</v>
      </c>
      <c r="D29" s="124">
        <v>-611020</v>
      </c>
      <c r="E29" s="125">
        <v>-48187406</v>
      </c>
      <c r="F29" s="312">
        <f t="shared" si="1"/>
        <v>-48798426</v>
      </c>
      <c r="G29" s="124">
        <v>-935087</v>
      </c>
      <c r="H29" s="125">
        <v>-45750731</v>
      </c>
      <c r="I29" s="312">
        <f t="shared" si="0"/>
        <v>-46685818</v>
      </c>
      <c r="J29" s="108"/>
    </row>
    <row r="30" spans="1:10" ht="15" customHeight="1">
      <c r="A30" s="117" t="s">
        <v>231</v>
      </c>
      <c r="B30" s="118" t="s">
        <v>232</v>
      </c>
      <c r="C30" s="113" t="s">
        <v>128</v>
      </c>
      <c r="D30" s="120">
        <v>-2801772</v>
      </c>
      <c r="E30" s="121">
        <v>-101603319</v>
      </c>
      <c r="F30" s="311">
        <f t="shared" si="1"/>
        <v>-104405091</v>
      </c>
      <c r="G30" s="120">
        <v>-305749</v>
      </c>
      <c r="H30" s="121">
        <v>-73616434</v>
      </c>
      <c r="I30" s="311">
        <f t="shared" si="0"/>
        <v>-73922183</v>
      </c>
      <c r="J30" s="108"/>
    </row>
    <row r="31" spans="1:10" ht="15" customHeight="1">
      <c r="A31" s="117" t="s">
        <v>233</v>
      </c>
      <c r="B31" s="118" t="s">
        <v>234</v>
      </c>
      <c r="C31" s="119" t="s">
        <v>129</v>
      </c>
      <c r="D31" s="120"/>
      <c r="E31" s="121">
        <v>-740527</v>
      </c>
      <c r="F31" s="311">
        <f t="shared" si="1"/>
        <v>-740527</v>
      </c>
      <c r="G31" s="120"/>
      <c r="H31" s="121">
        <v>-301638</v>
      </c>
      <c r="I31" s="311">
        <f t="shared" si="0"/>
        <v>-301638</v>
      </c>
      <c r="J31" s="108"/>
    </row>
    <row r="32" spans="1:10" ht="15" customHeight="1">
      <c r="A32" s="117" t="s">
        <v>235</v>
      </c>
      <c r="B32" s="118" t="s">
        <v>236</v>
      </c>
      <c r="C32" s="113" t="s">
        <v>130</v>
      </c>
      <c r="D32" s="120">
        <f>SUM(D6+D7+D15+D17+D16+D18+D19+D20+D22+D23++D30)</f>
        <v>5263539</v>
      </c>
      <c r="E32" s="121">
        <f>SUM(E6+E7+E15+E17+E16+E18+E19+E20+E22+E23++E30+E31)</f>
        <v>91741077</v>
      </c>
      <c r="F32" s="311">
        <f t="shared" si="1"/>
        <v>97004616</v>
      </c>
      <c r="G32" s="120">
        <f>SUM(G6+G7+G15+G17+G16+G18+G19+G20+G22+G23++G30)</f>
        <v>5535425</v>
      </c>
      <c r="H32" s="121">
        <f>SUM(H6+H7+H15+H17+H16+H18+H19+H20+H22+H23++H30+H31)</f>
        <v>51246646</v>
      </c>
      <c r="I32" s="311">
        <f t="shared" si="0"/>
        <v>56782071</v>
      </c>
      <c r="J32" s="108"/>
    </row>
    <row r="33" spans="1:10" ht="15" customHeight="1">
      <c r="A33" s="127" t="s">
        <v>237</v>
      </c>
      <c r="B33" s="128" t="s">
        <v>238</v>
      </c>
      <c r="C33" s="129" t="s">
        <v>132</v>
      </c>
      <c r="D33" s="130"/>
      <c r="E33" s="131">
        <v>-27314150</v>
      </c>
      <c r="F33" s="314">
        <f t="shared" si="1"/>
        <v>-27314150</v>
      </c>
      <c r="G33" s="130">
        <v>-607085</v>
      </c>
      <c r="H33" s="131">
        <v>-14141774</v>
      </c>
      <c r="I33" s="314">
        <f t="shared" si="0"/>
        <v>-14748859</v>
      </c>
      <c r="J33" s="108"/>
    </row>
    <row r="34" spans="1:10" ht="15" customHeight="1">
      <c r="A34" s="132" t="s">
        <v>239</v>
      </c>
      <c r="B34" s="192" t="s">
        <v>241</v>
      </c>
      <c r="C34" s="133" t="s">
        <v>134</v>
      </c>
      <c r="D34" s="134">
        <f>SUM(D32+D33)</f>
        <v>5263539</v>
      </c>
      <c r="E34" s="134">
        <f>SUM(E32+E33)</f>
        <v>64426927</v>
      </c>
      <c r="F34" s="333">
        <f t="shared" si="1"/>
        <v>69690466</v>
      </c>
      <c r="G34" s="134">
        <f>SUM(G32+G33)</f>
        <v>4928340</v>
      </c>
      <c r="H34" s="134">
        <f>SUM(H32+H33)</f>
        <v>37104872</v>
      </c>
      <c r="I34" s="333">
        <f t="shared" si="0"/>
        <v>42033212</v>
      </c>
      <c r="J34" s="108"/>
    </row>
    <row r="35" spans="1:10">
      <c r="A35" s="267"/>
      <c r="B35" s="266" t="s">
        <v>420</v>
      </c>
      <c r="C35" s="267"/>
      <c r="D35" s="266"/>
      <c r="E35" s="268"/>
      <c r="F35" s="316"/>
      <c r="G35" s="269"/>
      <c r="H35" s="270"/>
      <c r="I35" s="271"/>
      <c r="J35" s="265"/>
    </row>
    <row r="36" spans="1:10">
      <c r="A36" s="367"/>
      <c r="B36" s="272" t="s">
        <v>415</v>
      </c>
      <c r="C36" s="298" t="s">
        <v>135</v>
      </c>
      <c r="D36" s="273"/>
      <c r="E36" s="274"/>
      <c r="F36" s="317"/>
      <c r="G36" s="273"/>
      <c r="H36" s="275"/>
      <c r="I36" s="276"/>
      <c r="J36" s="265"/>
    </row>
    <row r="37" spans="1:10">
      <c r="A37" s="368"/>
      <c r="B37" s="278" t="s">
        <v>416</v>
      </c>
      <c r="C37" s="299" t="s">
        <v>136</v>
      </c>
      <c r="D37" s="278"/>
      <c r="E37" s="279"/>
      <c r="F37" s="318"/>
      <c r="G37" s="278"/>
      <c r="H37" s="280"/>
      <c r="I37" s="277"/>
      <c r="J37" s="265"/>
    </row>
    <row r="38" spans="1:10">
      <c r="A38" s="368"/>
      <c r="B38" s="278" t="s">
        <v>417</v>
      </c>
      <c r="C38" s="299" t="s">
        <v>137</v>
      </c>
      <c r="D38" s="278"/>
      <c r="E38" s="279"/>
      <c r="F38" s="318"/>
      <c r="G38" s="278"/>
      <c r="H38" s="280"/>
      <c r="I38" s="277"/>
      <c r="J38" s="265"/>
    </row>
    <row r="39" spans="1:10">
      <c r="A39" s="369"/>
      <c r="B39" s="282" t="s">
        <v>418</v>
      </c>
      <c r="C39" s="300" t="s">
        <v>139</v>
      </c>
      <c r="D39" s="282"/>
      <c r="E39" s="283"/>
      <c r="F39" s="334"/>
      <c r="G39" s="282"/>
      <c r="H39" s="284"/>
      <c r="I39" s="281"/>
      <c r="J39" s="265"/>
    </row>
    <row r="40" spans="1:10">
      <c r="A40" s="264"/>
      <c r="B40" s="264"/>
      <c r="C40" s="264"/>
      <c r="D40" s="264"/>
      <c r="E40" s="264"/>
      <c r="F40" s="264"/>
      <c r="G40" s="264"/>
      <c r="H40" s="264"/>
      <c r="I40" s="264"/>
    </row>
    <row r="41" spans="1:10">
      <c r="B41" s="110" t="s">
        <v>419</v>
      </c>
    </row>
  </sheetData>
  <mergeCells count="7">
    <mergeCell ref="A4:A5"/>
    <mergeCell ref="B4:B5"/>
    <mergeCell ref="D3:I3"/>
    <mergeCell ref="B1:G1"/>
    <mergeCell ref="C4:C5"/>
    <mergeCell ref="D4:F4"/>
    <mergeCell ref="G4:I4"/>
  </mergeCells>
  <phoneticPr fontId="4" type="noConversion"/>
  <pageMargins left="0.24" right="0.24" top="1" bottom="1" header="0.5" footer="0.5"/>
  <pageSetup paperSize="9" scale="61" orientation="portrait" r:id="rId1"/>
  <headerFooter alignWithMargins="0"/>
  <ignoredErrors>
    <ignoredError sqref="C6:E6 A8:B34 C35:I39 C7:C34 G6:H6" numberStoredAsText="1"/>
    <ignoredError sqref="D8:I22 D24:I33 D23:E23 G23:I23 D34:E34 G34:I34 F6 D7:E7 G7:I7 I6" numberStoredAsText="1" unlockedFormula="1"/>
    <ignoredError sqref="F23 F34 F7" numberStoredAsText="1" formula="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F71"/>
  <sheetViews>
    <sheetView topLeftCell="A14" zoomScaleNormal="100" workbookViewId="0">
      <selection activeCell="I70" sqref="I70"/>
    </sheetView>
  </sheetViews>
  <sheetFormatPr defaultRowHeight="12"/>
  <cols>
    <col min="1" max="1" width="7.85546875" style="177" customWidth="1"/>
    <col min="2" max="2" width="83" style="178" customWidth="1"/>
    <col min="3" max="3" width="10.7109375" style="178" customWidth="1"/>
    <col min="4" max="5" width="17.7109375" style="55" customWidth="1"/>
    <col min="6" max="16384" width="9.140625" style="55"/>
  </cols>
  <sheetData>
    <row r="1" spans="1:6" s="96" customFormat="1" ht="16.5" customHeight="1">
      <c r="A1" s="182"/>
      <c r="B1" s="453" t="s">
        <v>427</v>
      </c>
      <c r="C1" s="453"/>
      <c r="D1" s="453"/>
      <c r="E1" s="182"/>
      <c r="F1" s="135"/>
    </row>
    <row r="2" spans="1:6" s="96" customFormat="1" ht="15.75" customHeight="1">
      <c r="A2" s="182"/>
      <c r="B2" s="294" t="s">
        <v>428</v>
      </c>
      <c r="C2" s="295" t="s">
        <v>448</v>
      </c>
      <c r="D2" s="182" t="s">
        <v>357</v>
      </c>
      <c r="E2" s="295" t="s">
        <v>453</v>
      </c>
      <c r="F2" s="135"/>
    </row>
    <row r="3" spans="1:6" ht="15" customHeight="1">
      <c r="A3" s="456"/>
      <c r="B3" s="457"/>
      <c r="C3" s="457"/>
      <c r="D3" s="457"/>
      <c r="E3" s="457"/>
    </row>
    <row r="4" spans="1:6" ht="50.25" customHeight="1">
      <c r="A4" s="200" t="s">
        <v>0</v>
      </c>
      <c r="B4" s="201" t="s">
        <v>1</v>
      </c>
      <c r="C4" s="201" t="s">
        <v>194</v>
      </c>
      <c r="D4" s="202" t="s">
        <v>314</v>
      </c>
      <c r="E4" s="202" t="s">
        <v>242</v>
      </c>
      <c r="F4" s="70"/>
    </row>
    <row r="5" spans="1:6" ht="15" customHeight="1">
      <c r="A5" s="350" t="s">
        <v>22</v>
      </c>
      <c r="B5" s="203" t="s">
        <v>397</v>
      </c>
      <c r="C5" s="204" t="s">
        <v>140</v>
      </c>
      <c r="D5" s="205">
        <f>D6+D17+D35</f>
        <v>9407400</v>
      </c>
      <c r="E5" s="205">
        <f>E6+E17+E35</f>
        <v>266902368</v>
      </c>
      <c r="F5" s="70"/>
    </row>
    <row r="6" spans="1:6" ht="15" customHeight="1">
      <c r="A6" s="351">
        <v>1</v>
      </c>
      <c r="B6" s="139" t="s">
        <v>399</v>
      </c>
      <c r="C6" s="140" t="s">
        <v>141</v>
      </c>
      <c r="D6" s="141">
        <f>D7+D8</f>
        <v>-56165696</v>
      </c>
      <c r="E6" s="141">
        <f>E7+E8</f>
        <v>162326508</v>
      </c>
      <c r="F6" s="70"/>
    </row>
    <row r="7" spans="1:6" ht="15" customHeight="1">
      <c r="A7" s="352" t="s">
        <v>38</v>
      </c>
      <c r="B7" s="142" t="s">
        <v>243</v>
      </c>
      <c r="C7" s="143" t="s">
        <v>143</v>
      </c>
      <c r="D7" s="144">
        <v>97004616</v>
      </c>
      <c r="E7" s="144">
        <v>56782071</v>
      </c>
      <c r="F7" s="70"/>
    </row>
    <row r="8" spans="1:6" ht="15" customHeight="1">
      <c r="A8" s="353" t="s">
        <v>40</v>
      </c>
      <c r="B8" s="197" t="s">
        <v>396</v>
      </c>
      <c r="C8" s="146" t="s">
        <v>144</v>
      </c>
      <c r="D8" s="144">
        <f>SUM(D9:D16)</f>
        <v>-153170312</v>
      </c>
      <c r="E8" s="144">
        <f>SUM(E9:E16)</f>
        <v>105544437</v>
      </c>
      <c r="F8" s="70"/>
    </row>
    <row r="9" spans="1:6" ht="15" customHeight="1">
      <c r="A9" s="354" t="s">
        <v>244</v>
      </c>
      <c r="B9" s="147" t="s">
        <v>245</v>
      </c>
      <c r="C9" s="143" t="s">
        <v>190</v>
      </c>
      <c r="D9" s="144">
        <v>45618352</v>
      </c>
      <c r="E9" s="144">
        <v>46337562</v>
      </c>
      <c r="F9" s="70"/>
    </row>
    <row r="10" spans="1:6" ht="15" customHeight="1">
      <c r="A10" s="352" t="s">
        <v>246</v>
      </c>
      <c r="B10" s="147" t="s">
        <v>247</v>
      </c>
      <c r="C10" s="146" t="s">
        <v>145</v>
      </c>
      <c r="D10" s="144">
        <v>3783160</v>
      </c>
      <c r="E10" s="144">
        <v>2325921</v>
      </c>
      <c r="F10" s="70"/>
    </row>
    <row r="11" spans="1:6" ht="15" customHeight="1">
      <c r="A11" s="353" t="s">
        <v>248</v>
      </c>
      <c r="B11" s="145" t="s">
        <v>249</v>
      </c>
      <c r="C11" s="143" t="s">
        <v>146</v>
      </c>
      <c r="D11" s="144">
        <v>-193479550</v>
      </c>
      <c r="E11" s="144">
        <v>75521546</v>
      </c>
      <c r="F11" s="70"/>
    </row>
    <row r="12" spans="1:6" ht="15" customHeight="1">
      <c r="A12" s="352" t="s">
        <v>250</v>
      </c>
      <c r="B12" s="147" t="s">
        <v>251</v>
      </c>
      <c r="C12" s="146" t="s">
        <v>147</v>
      </c>
      <c r="D12" s="144">
        <v>-5279383</v>
      </c>
      <c r="E12" s="144"/>
      <c r="F12" s="70"/>
    </row>
    <row r="13" spans="1:6" ht="15" customHeight="1">
      <c r="A13" s="353" t="s">
        <v>252</v>
      </c>
      <c r="B13" s="147" t="s">
        <v>205</v>
      </c>
      <c r="C13" s="143" t="s">
        <v>149</v>
      </c>
      <c r="D13" s="144"/>
      <c r="E13" s="144"/>
      <c r="F13" s="70"/>
    </row>
    <row r="14" spans="1:6" ht="15" customHeight="1">
      <c r="A14" s="353" t="s">
        <v>253</v>
      </c>
      <c r="B14" s="148" t="s">
        <v>254</v>
      </c>
      <c r="C14" s="146" t="s">
        <v>151</v>
      </c>
      <c r="D14" s="144"/>
      <c r="E14" s="144"/>
      <c r="F14" s="70"/>
    </row>
    <row r="15" spans="1:6" ht="15" customHeight="1">
      <c r="A15" s="353" t="s">
        <v>255</v>
      </c>
      <c r="B15" s="149" t="s">
        <v>256</v>
      </c>
      <c r="C15" s="143" t="s">
        <v>153</v>
      </c>
      <c r="D15" s="144"/>
      <c r="E15" s="144"/>
      <c r="F15" s="70"/>
    </row>
    <row r="16" spans="1:6" ht="15" customHeight="1">
      <c r="A16" s="353" t="s">
        <v>257</v>
      </c>
      <c r="B16" s="150" t="s">
        <v>258</v>
      </c>
      <c r="C16" s="146" t="s">
        <v>155</v>
      </c>
      <c r="D16" s="144">
        <v>-3812891</v>
      </c>
      <c r="E16" s="144">
        <v>-18640592</v>
      </c>
      <c r="F16" s="70"/>
    </row>
    <row r="17" spans="1:6" ht="15" customHeight="1">
      <c r="A17" s="355">
        <v>2</v>
      </c>
      <c r="B17" s="198" t="s">
        <v>398</v>
      </c>
      <c r="C17" s="143" t="s">
        <v>157</v>
      </c>
      <c r="D17" s="151">
        <f>SUM(D18:D34)</f>
        <v>75676662</v>
      </c>
      <c r="E17" s="151">
        <f>SUM(E18:E34)</f>
        <v>145324005</v>
      </c>
      <c r="F17" s="70"/>
    </row>
    <row r="18" spans="1:6" ht="15" customHeight="1">
      <c r="A18" s="356" t="s">
        <v>45</v>
      </c>
      <c r="B18" s="152" t="s">
        <v>259</v>
      </c>
      <c r="C18" s="146" t="s">
        <v>159</v>
      </c>
      <c r="D18" s="144">
        <v>-51215766</v>
      </c>
      <c r="E18" s="144">
        <v>853939</v>
      </c>
      <c r="F18" s="70"/>
    </row>
    <row r="19" spans="1:6" ht="15" customHeight="1">
      <c r="A19" s="356" t="s">
        <v>48</v>
      </c>
      <c r="B19" s="152" t="s">
        <v>260</v>
      </c>
      <c r="C19" s="143" t="s">
        <v>161</v>
      </c>
      <c r="D19" s="144">
        <v>-261659667</v>
      </c>
      <c r="E19" s="144">
        <v>-40529619</v>
      </c>
      <c r="F19" s="70"/>
    </row>
    <row r="20" spans="1:6" ht="15" customHeight="1">
      <c r="A20" s="356" t="s">
        <v>50</v>
      </c>
      <c r="B20" s="152" t="s">
        <v>261</v>
      </c>
      <c r="C20" s="146" t="s">
        <v>163</v>
      </c>
      <c r="D20" s="144">
        <v>199505286</v>
      </c>
      <c r="E20" s="144">
        <v>61374444</v>
      </c>
      <c r="F20" s="70"/>
    </row>
    <row r="21" spans="1:6" ht="15" customHeight="1">
      <c r="A21" s="356" t="s">
        <v>53</v>
      </c>
      <c r="B21" s="152" t="s">
        <v>262</v>
      </c>
      <c r="C21" s="143" t="s">
        <v>164</v>
      </c>
      <c r="D21" s="144">
        <v>0</v>
      </c>
      <c r="E21" s="144"/>
      <c r="F21" s="70"/>
    </row>
    <row r="22" spans="1:6" ht="15" customHeight="1">
      <c r="A22" s="356" t="s">
        <v>263</v>
      </c>
      <c r="B22" s="152" t="s">
        <v>264</v>
      </c>
      <c r="C22" s="146" t="s">
        <v>165</v>
      </c>
      <c r="D22" s="144">
        <v>-8640739</v>
      </c>
      <c r="E22" s="144">
        <v>-47302</v>
      </c>
      <c r="F22" s="70"/>
    </row>
    <row r="23" spans="1:6" ht="15" customHeight="1">
      <c r="A23" s="356" t="s">
        <v>265</v>
      </c>
      <c r="B23" s="152" t="s">
        <v>266</v>
      </c>
      <c r="C23" s="143" t="s">
        <v>167</v>
      </c>
      <c r="D23" s="144">
        <v>26826555</v>
      </c>
      <c r="E23" s="144">
        <v>7761336</v>
      </c>
      <c r="F23" s="70"/>
    </row>
    <row r="24" spans="1:6" ht="15" customHeight="1">
      <c r="A24" s="356" t="s">
        <v>267</v>
      </c>
      <c r="B24" s="152" t="s">
        <v>268</v>
      </c>
      <c r="C24" s="146" t="s">
        <v>168</v>
      </c>
      <c r="D24" s="144">
        <v>22483251</v>
      </c>
      <c r="E24" s="144">
        <v>-8012996</v>
      </c>
      <c r="F24" s="70"/>
    </row>
    <row r="25" spans="1:6" ht="15" customHeight="1">
      <c r="A25" s="356" t="s">
        <v>269</v>
      </c>
      <c r="B25" s="152" t="s">
        <v>270</v>
      </c>
      <c r="C25" s="143" t="s">
        <v>169</v>
      </c>
      <c r="D25" s="302">
        <v>78204872</v>
      </c>
      <c r="E25" s="144">
        <v>142969161</v>
      </c>
      <c r="F25" s="70"/>
    </row>
    <row r="26" spans="1:6" ht="15" customHeight="1">
      <c r="A26" s="356" t="s">
        <v>271</v>
      </c>
      <c r="B26" s="152" t="s">
        <v>272</v>
      </c>
      <c r="C26" s="146" t="s">
        <v>171</v>
      </c>
      <c r="D26" s="144"/>
      <c r="E26" s="144"/>
      <c r="F26" s="70"/>
    </row>
    <row r="27" spans="1:6" ht="15" customHeight="1">
      <c r="A27" s="356" t="s">
        <v>273</v>
      </c>
      <c r="B27" s="152" t="s">
        <v>274</v>
      </c>
      <c r="C27" s="143" t="s">
        <v>173</v>
      </c>
      <c r="D27" s="144">
        <v>-237161</v>
      </c>
      <c r="E27" s="144">
        <v>-22271637</v>
      </c>
      <c r="F27" s="70"/>
    </row>
    <row r="28" spans="1:6" ht="15" customHeight="1">
      <c r="A28" s="356" t="s">
        <v>275</v>
      </c>
      <c r="B28" s="153" t="s">
        <v>276</v>
      </c>
      <c r="C28" s="146" t="s">
        <v>174</v>
      </c>
      <c r="D28" s="144">
        <v>-54853839</v>
      </c>
      <c r="E28" s="144">
        <v>31656320</v>
      </c>
      <c r="F28" s="70"/>
    </row>
    <row r="29" spans="1:6" ht="15" customHeight="1">
      <c r="A29" s="356" t="s">
        <v>277</v>
      </c>
      <c r="B29" s="153" t="s">
        <v>278</v>
      </c>
      <c r="C29" s="143" t="s">
        <v>175</v>
      </c>
      <c r="D29" s="154">
        <v>8640739</v>
      </c>
      <c r="E29" s="154">
        <v>47302</v>
      </c>
      <c r="F29" s="70"/>
    </row>
    <row r="30" spans="1:6" ht="15" customHeight="1">
      <c r="A30" s="356" t="s">
        <v>279</v>
      </c>
      <c r="B30" s="155" t="s">
        <v>280</v>
      </c>
      <c r="C30" s="146" t="s">
        <v>176</v>
      </c>
      <c r="D30" s="154">
        <v>141792638</v>
      </c>
      <c r="E30" s="154">
        <v>-18731831</v>
      </c>
      <c r="F30" s="70"/>
    </row>
    <row r="31" spans="1:6" ht="15" customHeight="1">
      <c r="A31" s="356" t="s">
        <v>281</v>
      </c>
      <c r="B31" s="153" t="s">
        <v>282</v>
      </c>
      <c r="C31" s="143" t="s">
        <v>178</v>
      </c>
      <c r="D31" s="154"/>
      <c r="E31" s="154"/>
      <c r="F31" s="70"/>
    </row>
    <row r="32" spans="1:6" ht="15" customHeight="1">
      <c r="A32" s="356" t="s">
        <v>283</v>
      </c>
      <c r="B32" s="153" t="s">
        <v>284</v>
      </c>
      <c r="C32" s="146" t="s">
        <v>179</v>
      </c>
      <c r="D32" s="154">
        <v>-39682</v>
      </c>
      <c r="E32" s="154">
        <v>-41792</v>
      </c>
      <c r="F32" s="70"/>
    </row>
    <row r="33" spans="1:6" s="96" customFormat="1" ht="15" customHeight="1">
      <c r="A33" s="356" t="s">
        <v>285</v>
      </c>
      <c r="B33" s="153" t="s">
        <v>286</v>
      </c>
      <c r="C33" s="143" t="s">
        <v>180</v>
      </c>
      <c r="D33" s="144">
        <v>-11777343</v>
      </c>
      <c r="E33" s="144">
        <v>-2594798</v>
      </c>
      <c r="F33" s="70"/>
    </row>
    <row r="34" spans="1:6" ht="15" customHeight="1">
      <c r="A34" s="356" t="s">
        <v>287</v>
      </c>
      <c r="B34" s="153" t="s">
        <v>288</v>
      </c>
      <c r="C34" s="146" t="s">
        <v>181</v>
      </c>
      <c r="D34" s="144">
        <v>-13352482</v>
      </c>
      <c r="E34" s="144">
        <v>-7108522</v>
      </c>
      <c r="F34" s="70"/>
    </row>
    <row r="35" spans="1:6" ht="15" customHeight="1">
      <c r="A35" s="357">
        <v>3</v>
      </c>
      <c r="B35" s="156" t="s">
        <v>289</v>
      </c>
      <c r="C35" s="157" t="s">
        <v>182</v>
      </c>
      <c r="D35" s="158">
        <v>-10103566</v>
      </c>
      <c r="E35" s="158">
        <v>-40748145</v>
      </c>
      <c r="F35" s="70"/>
    </row>
    <row r="36" spans="1:6" ht="15" customHeight="1">
      <c r="A36" s="358" t="s">
        <v>25</v>
      </c>
      <c r="B36" s="206" t="s">
        <v>400</v>
      </c>
      <c r="C36" s="207" t="s">
        <v>184</v>
      </c>
      <c r="D36" s="205">
        <f>SUM(D37:D52)</f>
        <v>-38661139</v>
      </c>
      <c r="E36" s="205">
        <f>SUM(E37:E52)</f>
        <v>-269340101</v>
      </c>
      <c r="F36" s="70"/>
    </row>
    <row r="37" spans="1:6" ht="15" customHeight="1">
      <c r="A37" s="359">
        <v>1</v>
      </c>
      <c r="B37" s="160" t="s">
        <v>290</v>
      </c>
      <c r="C37" s="161" t="s">
        <v>185</v>
      </c>
      <c r="D37" s="170">
        <v>2452725</v>
      </c>
      <c r="E37" s="170">
        <v>77585</v>
      </c>
      <c r="F37" s="135"/>
    </row>
    <row r="38" spans="1:6" ht="15" customHeight="1">
      <c r="A38" s="360">
        <v>2</v>
      </c>
      <c r="B38" s="155" t="s">
        <v>291</v>
      </c>
      <c r="C38" s="146" t="s">
        <v>186</v>
      </c>
      <c r="D38" s="144">
        <v>-116170212</v>
      </c>
      <c r="E38" s="144">
        <v>-50305297</v>
      </c>
      <c r="F38" s="70"/>
    </row>
    <row r="39" spans="1:6" ht="15" customHeight="1">
      <c r="A39" s="360">
        <v>3</v>
      </c>
      <c r="B39" s="155" t="s">
        <v>292</v>
      </c>
      <c r="C39" s="143" t="s">
        <v>187</v>
      </c>
      <c r="D39" s="144"/>
      <c r="E39" s="144"/>
      <c r="F39" s="70"/>
    </row>
    <row r="40" spans="1:6" ht="15" customHeight="1">
      <c r="A40" s="360">
        <v>4</v>
      </c>
      <c r="B40" s="155" t="s">
        <v>293</v>
      </c>
      <c r="C40" s="146" t="s">
        <v>191</v>
      </c>
      <c r="D40" s="144">
        <v>-3857718</v>
      </c>
      <c r="E40" s="144">
        <v>-6681199</v>
      </c>
      <c r="F40" s="70"/>
    </row>
    <row r="41" spans="1:6" ht="15" customHeight="1">
      <c r="A41" s="360">
        <v>5</v>
      </c>
      <c r="B41" s="145" t="s">
        <v>294</v>
      </c>
      <c r="C41" s="143" t="s">
        <v>192</v>
      </c>
      <c r="D41" s="144">
        <v>108599</v>
      </c>
      <c r="E41" s="144">
        <v>431918</v>
      </c>
      <c r="F41" s="70"/>
    </row>
    <row r="42" spans="1:6" ht="15" customHeight="1">
      <c r="A42" s="360">
        <v>6</v>
      </c>
      <c r="B42" s="145" t="s">
        <v>295</v>
      </c>
      <c r="C42" s="146" t="s">
        <v>193</v>
      </c>
      <c r="D42" s="144">
        <v>-27772970</v>
      </c>
      <c r="E42" s="144">
        <v>-11888003</v>
      </c>
      <c r="F42" s="70"/>
    </row>
    <row r="43" spans="1:6" ht="15" customHeight="1">
      <c r="A43" s="360">
        <v>7</v>
      </c>
      <c r="B43" s="145" t="s">
        <v>296</v>
      </c>
      <c r="C43" s="143" t="s">
        <v>315</v>
      </c>
      <c r="D43" s="144">
        <v>47872772</v>
      </c>
      <c r="E43" s="144">
        <v>14203919</v>
      </c>
      <c r="F43" s="70"/>
    </row>
    <row r="44" spans="1:6" ht="15" customHeight="1">
      <c r="A44" s="360">
        <v>8</v>
      </c>
      <c r="B44" s="145" t="s">
        <v>297</v>
      </c>
      <c r="C44" s="146" t="s">
        <v>316</v>
      </c>
      <c r="D44" s="144"/>
      <c r="E44" s="144"/>
      <c r="F44" s="70"/>
    </row>
    <row r="45" spans="1:6" ht="24">
      <c r="A45" s="360">
        <v>9</v>
      </c>
      <c r="B45" s="162" t="s">
        <v>298</v>
      </c>
      <c r="C45" s="143" t="s">
        <v>317</v>
      </c>
      <c r="D45" s="144"/>
      <c r="E45" s="144"/>
      <c r="F45" s="70"/>
    </row>
    <row r="46" spans="1:6" ht="15" customHeight="1">
      <c r="A46" s="360">
        <v>10</v>
      </c>
      <c r="B46" s="145" t="s">
        <v>299</v>
      </c>
      <c r="C46" s="146" t="s">
        <v>318</v>
      </c>
      <c r="D46" s="144">
        <v>437420</v>
      </c>
      <c r="E46" s="144">
        <v>8763659</v>
      </c>
      <c r="F46" s="70"/>
    </row>
    <row r="47" spans="1:6" ht="15" customHeight="1">
      <c r="A47" s="360">
        <v>11</v>
      </c>
      <c r="B47" s="145" t="s">
        <v>300</v>
      </c>
      <c r="C47" s="143" t="s">
        <v>319</v>
      </c>
      <c r="D47" s="144">
        <v>-9152262</v>
      </c>
      <c r="E47" s="144">
        <v>-252874335</v>
      </c>
      <c r="F47" s="70"/>
    </row>
    <row r="48" spans="1:6" s="96" customFormat="1" ht="15" customHeight="1">
      <c r="A48" s="360">
        <v>12</v>
      </c>
      <c r="B48" s="163" t="s">
        <v>301</v>
      </c>
      <c r="C48" s="146" t="s">
        <v>320</v>
      </c>
      <c r="D48" s="144"/>
      <c r="E48" s="144"/>
      <c r="F48" s="70"/>
    </row>
    <row r="49" spans="1:6" ht="15" customHeight="1">
      <c r="A49" s="360">
        <v>13</v>
      </c>
      <c r="B49" s="164" t="s">
        <v>302</v>
      </c>
      <c r="C49" s="143" t="s">
        <v>321</v>
      </c>
      <c r="D49" s="144"/>
      <c r="E49" s="144"/>
      <c r="F49" s="70"/>
    </row>
    <row r="50" spans="1:6" ht="15" customHeight="1">
      <c r="A50" s="360">
        <v>14</v>
      </c>
      <c r="B50" s="163" t="s">
        <v>303</v>
      </c>
      <c r="C50" s="146" t="s">
        <v>322</v>
      </c>
      <c r="D50" s="144">
        <v>67420507</v>
      </c>
      <c r="E50" s="144">
        <v>28931652</v>
      </c>
      <c r="F50" s="70"/>
    </row>
    <row r="51" spans="1:6" ht="15" customHeight="1">
      <c r="A51" s="360">
        <v>15</v>
      </c>
      <c r="B51" s="165" t="s">
        <v>304</v>
      </c>
      <c r="C51" s="143" t="s">
        <v>323</v>
      </c>
      <c r="D51" s="144"/>
      <c r="E51" s="144"/>
      <c r="F51" s="70"/>
    </row>
    <row r="52" spans="1:6" ht="15" customHeight="1">
      <c r="A52" s="361">
        <v>16</v>
      </c>
      <c r="B52" s="164" t="s">
        <v>305</v>
      </c>
      <c r="C52" s="166" t="s">
        <v>324</v>
      </c>
      <c r="D52" s="167"/>
      <c r="E52" s="167"/>
      <c r="F52" s="135"/>
    </row>
    <row r="53" spans="1:6" ht="15" customHeight="1">
      <c r="A53" s="350" t="s">
        <v>34</v>
      </c>
      <c r="B53" s="206" t="s">
        <v>393</v>
      </c>
      <c r="C53" s="204" t="s">
        <v>325</v>
      </c>
      <c r="D53" s="205">
        <f>SUM(D54:D58)</f>
        <v>-949703</v>
      </c>
      <c r="E53" s="205">
        <f>SUM(E54:E58)</f>
        <v>-980000</v>
      </c>
      <c r="F53" s="70"/>
    </row>
    <row r="54" spans="1:6" ht="15" customHeight="1">
      <c r="A54" s="359">
        <v>1</v>
      </c>
      <c r="B54" s="168" t="s">
        <v>306</v>
      </c>
      <c r="C54" s="169" t="s">
        <v>326</v>
      </c>
      <c r="D54" s="170"/>
      <c r="E54" s="170"/>
      <c r="F54" s="70"/>
    </row>
    <row r="55" spans="1:6" s="96" customFormat="1" ht="15" customHeight="1">
      <c r="A55" s="360">
        <v>2</v>
      </c>
      <c r="B55" s="165" t="s">
        <v>307</v>
      </c>
      <c r="C55" s="143" t="s">
        <v>327</v>
      </c>
      <c r="D55" s="144"/>
      <c r="E55" s="144"/>
      <c r="F55" s="70"/>
    </row>
    <row r="56" spans="1:6" s="96" customFormat="1" ht="15" customHeight="1">
      <c r="A56" s="359">
        <v>3</v>
      </c>
      <c r="B56" s="171" t="s">
        <v>308</v>
      </c>
      <c r="C56" s="146" t="s">
        <v>328</v>
      </c>
      <c r="D56" s="144"/>
      <c r="E56" s="144"/>
      <c r="F56" s="70"/>
    </row>
    <row r="57" spans="1:6" ht="15" customHeight="1">
      <c r="A57" s="360">
        <v>4</v>
      </c>
      <c r="B57" s="172" t="s">
        <v>309</v>
      </c>
      <c r="C57" s="143" t="s">
        <v>329</v>
      </c>
      <c r="D57" s="144"/>
      <c r="E57" s="144"/>
      <c r="F57" s="70"/>
    </row>
    <row r="58" spans="1:6" ht="15" customHeight="1">
      <c r="A58" s="359">
        <v>5</v>
      </c>
      <c r="B58" s="165" t="s">
        <v>310</v>
      </c>
      <c r="C58" s="146" t="s">
        <v>430</v>
      </c>
      <c r="D58" s="158">
        <v>-949703</v>
      </c>
      <c r="E58" s="158">
        <v>-980000</v>
      </c>
      <c r="F58" s="70"/>
    </row>
    <row r="59" spans="1:6" ht="15" customHeight="1">
      <c r="A59" s="362"/>
      <c r="B59" s="342" t="s">
        <v>394</v>
      </c>
      <c r="C59" s="157" t="s">
        <v>431</v>
      </c>
      <c r="D59" s="365">
        <f>D5+D36+D53</f>
        <v>-30203442</v>
      </c>
      <c r="E59" s="365">
        <f>E5+E36+E53</f>
        <v>-3417733</v>
      </c>
      <c r="F59" s="70"/>
    </row>
    <row r="60" spans="1:6" ht="15" customHeight="1">
      <c r="A60" s="363" t="s">
        <v>70</v>
      </c>
      <c r="B60" s="136" t="s">
        <v>311</v>
      </c>
      <c r="C60" s="159" t="s">
        <v>432</v>
      </c>
      <c r="D60" s="138">
        <v>94147</v>
      </c>
      <c r="E60" s="138">
        <v>624137</v>
      </c>
      <c r="F60" s="135"/>
    </row>
    <row r="61" spans="1:6" ht="15" customHeight="1">
      <c r="A61" s="363" t="s">
        <v>212</v>
      </c>
      <c r="B61" s="199" t="s">
        <v>395</v>
      </c>
      <c r="C61" s="137" t="s">
        <v>433</v>
      </c>
      <c r="D61" s="138">
        <f>D5+D36+D53+D60</f>
        <v>-30109295</v>
      </c>
      <c r="E61" s="138">
        <f>E5+E36+E53+E60</f>
        <v>-2793596</v>
      </c>
      <c r="F61" s="135"/>
    </row>
    <row r="62" spans="1:6" ht="15" customHeight="1">
      <c r="A62" s="359">
        <v>1</v>
      </c>
      <c r="B62" s="168" t="s">
        <v>312</v>
      </c>
      <c r="C62" s="169" t="s">
        <v>434</v>
      </c>
      <c r="D62" s="170">
        <v>71661352</v>
      </c>
      <c r="E62" s="170">
        <v>41552057</v>
      </c>
      <c r="F62" s="70"/>
    </row>
    <row r="63" spans="1:6" ht="15" customHeight="1">
      <c r="A63" s="364">
        <v>2</v>
      </c>
      <c r="B63" s="173" t="s">
        <v>313</v>
      </c>
      <c r="C63" s="174" t="s">
        <v>435</v>
      </c>
      <c r="D63" s="175">
        <f>D61+D62</f>
        <v>41552057</v>
      </c>
      <c r="E63" s="175">
        <f>E61+E62</f>
        <v>38758461</v>
      </c>
      <c r="F63" s="70"/>
    </row>
    <row r="64" spans="1:6">
      <c r="A64" s="455"/>
      <c r="B64" s="455"/>
      <c r="C64" s="455"/>
      <c r="D64" s="455"/>
      <c r="E64" s="455"/>
      <c r="F64" s="70"/>
    </row>
    <row r="65" spans="1:6">
      <c r="A65" s="55"/>
      <c r="B65" s="55"/>
      <c r="C65" s="55"/>
      <c r="F65" s="70"/>
    </row>
    <row r="66" spans="1:6">
      <c r="A66" s="104"/>
      <c r="B66" s="176"/>
      <c r="C66" s="176"/>
    </row>
    <row r="67" spans="1:6">
      <c r="A67" s="104"/>
      <c r="B67" s="55"/>
      <c r="C67" s="55"/>
    </row>
    <row r="68" spans="1:6">
      <c r="C68" s="110"/>
      <c r="D68" s="110"/>
      <c r="E68" s="110"/>
      <c r="F68" s="110"/>
    </row>
    <row r="69" spans="1:6">
      <c r="A69" s="104"/>
      <c r="B69" s="105"/>
      <c r="C69" s="110"/>
      <c r="D69" s="110"/>
      <c r="E69" s="110"/>
      <c r="F69" s="110"/>
    </row>
    <row r="71" spans="1:6">
      <c r="B71" s="105"/>
      <c r="C71" s="105"/>
      <c r="D71" s="454"/>
      <c r="E71" s="454"/>
    </row>
  </sheetData>
  <mergeCells count="4">
    <mergeCell ref="B1:D1"/>
    <mergeCell ref="D71:E71"/>
    <mergeCell ref="A64:E64"/>
    <mergeCell ref="A3:E3"/>
  </mergeCells>
  <phoneticPr fontId="4" type="noConversion"/>
  <pageMargins left="0.27" right="0.28000000000000003" top="1" bottom="1" header="0.5" footer="0.5"/>
  <pageSetup paperSize="9" scale="70" orientation="portrait" r:id="rId1"/>
  <headerFooter alignWithMargins="0"/>
  <ignoredErrors>
    <ignoredError sqref="A9:A16 A30:A34" twoDigitTextYear="1"/>
    <ignoredError sqref="C5:E16 C18:E63 C17" numberStoredAsText="1"/>
    <ignoredError sqref="D17:E17" numberStoredAsText="1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8"/>
  <sheetViews>
    <sheetView tabSelected="1" topLeftCell="C1" zoomScaleNormal="100" workbookViewId="0">
      <selection activeCell="E4" sqref="E4:O34"/>
    </sheetView>
  </sheetViews>
  <sheetFormatPr defaultRowHeight="12"/>
  <cols>
    <col min="1" max="1" width="7.28515625" style="223" hidden="1" customWidth="1"/>
    <col min="2" max="2" width="7.28515625" style="249" hidden="1" customWidth="1"/>
    <col min="3" max="3" width="29.7109375" style="208" customWidth="1"/>
    <col min="4" max="4" width="10.140625" style="208" customWidth="1"/>
    <col min="5" max="5" width="11" style="208" customWidth="1"/>
    <col min="6" max="7" width="10.7109375" style="208" customWidth="1"/>
    <col min="8" max="8" width="14" style="208" customWidth="1"/>
    <col min="9" max="9" width="12.85546875" style="208" customWidth="1"/>
    <col min="10" max="10" width="13.140625" style="208" customWidth="1"/>
    <col min="11" max="12" width="10.7109375" style="208" customWidth="1"/>
    <col min="13" max="13" width="12.140625" style="208" customWidth="1"/>
    <col min="14" max="14" width="10.7109375" style="208" customWidth="1"/>
    <col min="15" max="15" width="12.5703125" style="250" customWidth="1"/>
    <col min="16" max="16384" width="9.140625" style="208"/>
  </cols>
  <sheetData>
    <row r="1" spans="1:16" ht="17.25" customHeight="1">
      <c r="A1" s="182"/>
      <c r="B1" s="182"/>
      <c r="C1" s="182"/>
      <c r="D1" s="182"/>
      <c r="E1" s="182"/>
      <c r="F1" s="453" t="s">
        <v>429</v>
      </c>
      <c r="G1" s="453"/>
      <c r="H1" s="453"/>
      <c r="I1" s="453"/>
      <c r="J1" s="453"/>
      <c r="K1" s="182"/>
      <c r="L1" s="182"/>
      <c r="M1" s="182"/>
      <c r="N1" s="182"/>
      <c r="O1" s="182"/>
    </row>
    <row r="2" spans="1:16" ht="15" customHeight="1">
      <c r="A2" s="182"/>
      <c r="B2" s="182"/>
      <c r="C2" s="182"/>
      <c r="D2" s="182"/>
      <c r="E2" s="459" t="s">
        <v>425</v>
      </c>
      <c r="F2" s="459"/>
      <c r="G2" s="460"/>
      <c r="H2" s="295" t="s">
        <v>448</v>
      </c>
      <c r="I2" s="182" t="s">
        <v>357</v>
      </c>
      <c r="J2" s="295" t="s">
        <v>453</v>
      </c>
      <c r="K2" s="182"/>
      <c r="L2" s="182"/>
      <c r="M2" s="459"/>
      <c r="N2" s="459"/>
      <c r="O2" s="459"/>
    </row>
    <row r="3" spans="1:16" s="216" customFormat="1" ht="60">
      <c r="A3" s="209"/>
      <c r="B3" s="210"/>
      <c r="C3" s="211"/>
      <c r="D3" s="212" t="s">
        <v>194</v>
      </c>
      <c r="E3" s="213" t="s">
        <v>121</v>
      </c>
      <c r="F3" s="213" t="s">
        <v>123</v>
      </c>
      <c r="G3" s="213" t="s">
        <v>330</v>
      </c>
      <c r="H3" s="213" t="s">
        <v>331</v>
      </c>
      <c r="I3" s="213" t="s">
        <v>332</v>
      </c>
      <c r="J3" s="213" t="s">
        <v>131</v>
      </c>
      <c r="K3" s="213" t="s">
        <v>240</v>
      </c>
      <c r="L3" s="213" t="s">
        <v>333</v>
      </c>
      <c r="M3" s="213" t="s">
        <v>334</v>
      </c>
      <c r="N3" s="213" t="s">
        <v>335</v>
      </c>
      <c r="O3" s="214" t="s">
        <v>336</v>
      </c>
      <c r="P3" s="215"/>
    </row>
    <row r="4" spans="1:16" ht="20.100000000000001" customHeight="1">
      <c r="A4" s="217"/>
      <c r="B4" s="218"/>
      <c r="C4" s="219" t="s">
        <v>337</v>
      </c>
      <c r="D4" s="220">
        <v>142</v>
      </c>
      <c r="E4" s="221">
        <v>430637200</v>
      </c>
      <c r="F4" s="221">
        <v>12250000</v>
      </c>
      <c r="G4" s="221"/>
      <c r="H4" s="221">
        <v>497951803</v>
      </c>
      <c r="I4" s="221">
        <v>-35679789</v>
      </c>
      <c r="J4" s="221"/>
      <c r="K4" s="221">
        <v>13977453</v>
      </c>
      <c r="L4" s="221">
        <v>67706372</v>
      </c>
      <c r="M4" s="221">
        <v>342210827</v>
      </c>
      <c r="N4" s="221">
        <v>206393122</v>
      </c>
      <c r="O4" s="222">
        <f t="shared" ref="O4:O34" si="0">SUM(E4:N4)</f>
        <v>1535446988</v>
      </c>
      <c r="P4" s="223"/>
    </row>
    <row r="5" spans="1:16" ht="24">
      <c r="A5" s="224"/>
      <c r="B5" s="225"/>
      <c r="C5" s="226" t="s">
        <v>338</v>
      </c>
      <c r="D5" s="227">
        <v>143</v>
      </c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229">
        <f t="shared" si="0"/>
        <v>0</v>
      </c>
      <c r="P5" s="223"/>
    </row>
    <row r="6" spans="1:16" ht="20.100000000000001" customHeight="1">
      <c r="A6" s="224"/>
      <c r="B6" s="225"/>
      <c r="C6" s="226" t="s">
        <v>339</v>
      </c>
      <c r="D6" s="220">
        <v>144</v>
      </c>
      <c r="E6" s="228"/>
      <c r="F6" s="228"/>
      <c r="G6" s="228"/>
      <c r="H6" s="228"/>
      <c r="I6" s="228"/>
      <c r="J6" s="228"/>
      <c r="K6" s="228"/>
      <c r="L6" s="228"/>
      <c r="M6" s="228"/>
      <c r="N6" s="228"/>
      <c r="O6" s="229">
        <f t="shared" si="0"/>
        <v>0</v>
      </c>
      <c r="P6" s="223"/>
    </row>
    <row r="7" spans="1:16" ht="24">
      <c r="A7" s="224"/>
      <c r="B7" s="225"/>
      <c r="C7" s="230" t="s">
        <v>340</v>
      </c>
      <c r="D7" s="227">
        <v>145</v>
      </c>
      <c r="E7" s="228">
        <f>SUM(E4:E6)</f>
        <v>430637200</v>
      </c>
      <c r="F7" s="228">
        <f t="shared" ref="F7:N7" si="1">SUM(F4:F6)</f>
        <v>12250000</v>
      </c>
      <c r="G7" s="228">
        <f t="shared" si="1"/>
        <v>0</v>
      </c>
      <c r="H7" s="228">
        <f t="shared" si="1"/>
        <v>497951803</v>
      </c>
      <c r="I7" s="228">
        <f t="shared" si="1"/>
        <v>-35679789</v>
      </c>
      <c r="J7" s="228">
        <f t="shared" si="1"/>
        <v>0</v>
      </c>
      <c r="K7" s="228">
        <f t="shared" si="1"/>
        <v>13977453</v>
      </c>
      <c r="L7" s="228">
        <f t="shared" si="1"/>
        <v>67706372</v>
      </c>
      <c r="M7" s="228">
        <f t="shared" si="1"/>
        <v>342210827</v>
      </c>
      <c r="N7" s="228">
        <f t="shared" si="1"/>
        <v>206393122</v>
      </c>
      <c r="O7" s="229">
        <f t="shared" si="0"/>
        <v>1535446988</v>
      </c>
      <c r="P7" s="223"/>
    </row>
    <row r="8" spans="1:16" ht="24">
      <c r="A8" s="224"/>
      <c r="B8" s="225"/>
      <c r="C8" s="231" t="s">
        <v>341</v>
      </c>
      <c r="D8" s="220">
        <v>146</v>
      </c>
      <c r="E8" s="228"/>
      <c r="F8" s="228"/>
      <c r="G8" s="228"/>
      <c r="H8" s="228"/>
      <c r="I8" s="228">
        <v>-12150805</v>
      </c>
      <c r="J8" s="228"/>
      <c r="K8" s="228"/>
      <c r="L8" s="228"/>
      <c r="M8" s="228"/>
      <c r="N8" s="228"/>
      <c r="O8" s="229">
        <f t="shared" si="0"/>
        <v>-12150805</v>
      </c>
      <c r="P8" s="223"/>
    </row>
    <row r="9" spans="1:16" ht="36">
      <c r="A9" s="224"/>
      <c r="B9" s="225"/>
      <c r="C9" s="231" t="s">
        <v>342</v>
      </c>
      <c r="D9" s="227">
        <v>147</v>
      </c>
      <c r="E9" s="228"/>
      <c r="F9" s="228"/>
      <c r="G9" s="228"/>
      <c r="H9" s="228"/>
      <c r="I9" s="228">
        <v>85933879</v>
      </c>
      <c r="J9" s="228"/>
      <c r="K9" s="228"/>
      <c r="L9" s="228"/>
      <c r="M9" s="228"/>
      <c r="N9" s="228"/>
      <c r="O9" s="229">
        <f t="shared" si="0"/>
        <v>85933879</v>
      </c>
      <c r="P9" s="223"/>
    </row>
    <row r="10" spans="1:16" ht="36">
      <c r="A10" s="224"/>
      <c r="B10" s="225"/>
      <c r="C10" s="231" t="s">
        <v>343</v>
      </c>
      <c r="D10" s="220">
        <v>148</v>
      </c>
      <c r="E10" s="228"/>
      <c r="F10" s="228"/>
      <c r="G10" s="228"/>
      <c r="H10" s="228"/>
      <c r="I10" s="228"/>
      <c r="J10" s="228"/>
      <c r="K10" s="228"/>
      <c r="L10" s="228"/>
      <c r="M10" s="228"/>
      <c r="N10" s="228">
        <v>1339170</v>
      </c>
      <c r="O10" s="229">
        <f t="shared" si="0"/>
        <v>1339170</v>
      </c>
      <c r="P10" s="223"/>
    </row>
    <row r="11" spans="1:16" ht="24">
      <c r="A11" s="224"/>
      <c r="B11" s="225"/>
      <c r="C11" s="231" t="s">
        <v>344</v>
      </c>
      <c r="D11" s="227">
        <v>149</v>
      </c>
      <c r="E11" s="228"/>
      <c r="F11" s="228"/>
      <c r="G11" s="228"/>
      <c r="H11" s="228">
        <v>-6695850</v>
      </c>
      <c r="I11" s="228"/>
      <c r="J11" s="228"/>
      <c r="K11" s="228"/>
      <c r="L11" s="228"/>
      <c r="M11" s="228"/>
      <c r="N11" s="228">
        <v>6695850</v>
      </c>
      <c r="O11" s="229">
        <f t="shared" si="0"/>
        <v>0</v>
      </c>
      <c r="P11" s="223"/>
    </row>
    <row r="12" spans="1:16" ht="24">
      <c r="A12" s="224"/>
      <c r="B12" s="225"/>
      <c r="C12" s="230" t="s">
        <v>345</v>
      </c>
      <c r="D12" s="220">
        <v>150</v>
      </c>
      <c r="E12" s="228">
        <f>SUM(E8:E11)</f>
        <v>0</v>
      </c>
      <c r="F12" s="228">
        <f t="shared" ref="F12:N12" si="2">SUM(F8:F11)</f>
        <v>0</v>
      </c>
      <c r="G12" s="228">
        <f t="shared" si="2"/>
        <v>0</v>
      </c>
      <c r="H12" s="228">
        <f t="shared" si="2"/>
        <v>-6695850</v>
      </c>
      <c r="I12" s="228">
        <f t="shared" si="2"/>
        <v>73783074</v>
      </c>
      <c r="J12" s="228">
        <f t="shared" si="2"/>
        <v>0</v>
      </c>
      <c r="K12" s="228">
        <f t="shared" si="2"/>
        <v>0</v>
      </c>
      <c r="L12" s="228">
        <f t="shared" si="2"/>
        <v>0</v>
      </c>
      <c r="M12" s="228">
        <f t="shared" si="2"/>
        <v>0</v>
      </c>
      <c r="N12" s="228">
        <f t="shared" si="2"/>
        <v>8035020</v>
      </c>
      <c r="O12" s="229">
        <f t="shared" si="0"/>
        <v>75122244</v>
      </c>
      <c r="P12" s="223"/>
    </row>
    <row r="13" spans="1:16" ht="20.100000000000001" customHeight="1">
      <c r="A13" s="224"/>
      <c r="B13" s="225"/>
      <c r="C13" s="231" t="s">
        <v>346</v>
      </c>
      <c r="D13" s="227">
        <v>151</v>
      </c>
      <c r="E13" s="228"/>
      <c r="F13" s="228"/>
      <c r="G13" s="228"/>
      <c r="H13" s="228"/>
      <c r="I13" s="228"/>
      <c r="J13" s="228"/>
      <c r="K13" s="228"/>
      <c r="L13" s="228"/>
      <c r="M13" s="228"/>
      <c r="N13" s="228">
        <v>42033212</v>
      </c>
      <c r="O13" s="229">
        <f t="shared" si="0"/>
        <v>42033212</v>
      </c>
      <c r="P13" s="223"/>
    </row>
    <row r="14" spans="1:16" ht="24">
      <c r="A14" s="224"/>
      <c r="B14" s="225"/>
      <c r="C14" s="230" t="s">
        <v>347</v>
      </c>
      <c r="D14" s="220">
        <v>152</v>
      </c>
      <c r="E14" s="228">
        <f>SUM(E12:E13)</f>
        <v>0</v>
      </c>
      <c r="F14" s="228">
        <f t="shared" ref="F14:N14" si="3">SUM(F12:F13)</f>
        <v>0</v>
      </c>
      <c r="G14" s="228">
        <f t="shared" si="3"/>
        <v>0</v>
      </c>
      <c r="H14" s="228">
        <f t="shared" si="3"/>
        <v>-6695850</v>
      </c>
      <c r="I14" s="228">
        <f t="shared" si="3"/>
        <v>73783074</v>
      </c>
      <c r="J14" s="228">
        <f t="shared" si="3"/>
        <v>0</v>
      </c>
      <c r="K14" s="228">
        <f t="shared" si="3"/>
        <v>0</v>
      </c>
      <c r="L14" s="228">
        <f t="shared" si="3"/>
        <v>0</v>
      </c>
      <c r="M14" s="228">
        <f t="shared" si="3"/>
        <v>0</v>
      </c>
      <c r="N14" s="228">
        <f t="shared" si="3"/>
        <v>50068232</v>
      </c>
      <c r="O14" s="229">
        <f t="shared" si="0"/>
        <v>117155456</v>
      </c>
      <c r="P14" s="223"/>
    </row>
    <row r="15" spans="1:16" ht="24">
      <c r="A15" s="224"/>
      <c r="B15" s="225"/>
      <c r="C15" s="231" t="s">
        <v>348</v>
      </c>
      <c r="D15" s="227">
        <v>153</v>
      </c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9">
        <f t="shared" si="0"/>
        <v>0</v>
      </c>
      <c r="P15" s="223"/>
    </row>
    <row r="16" spans="1:16" ht="20.100000000000001" customHeight="1">
      <c r="A16" s="224"/>
      <c r="B16" s="225"/>
      <c r="C16" s="231" t="s">
        <v>349</v>
      </c>
      <c r="D16" s="220">
        <v>154</v>
      </c>
      <c r="E16" s="228"/>
      <c r="F16" s="228"/>
      <c r="G16" s="228"/>
      <c r="H16" s="228"/>
      <c r="I16" s="228"/>
      <c r="J16" s="228"/>
      <c r="K16" s="228"/>
      <c r="L16" s="228"/>
      <c r="M16" s="228"/>
      <c r="N16" s="228">
        <v>-980000</v>
      </c>
      <c r="O16" s="229">
        <f t="shared" si="0"/>
        <v>-980000</v>
      </c>
      <c r="P16" s="223"/>
    </row>
    <row r="17" spans="1:16" ht="20.100000000000001" customHeight="1">
      <c r="A17" s="224"/>
      <c r="B17" s="225"/>
      <c r="C17" s="231" t="s">
        <v>350</v>
      </c>
      <c r="D17" s="227">
        <v>155</v>
      </c>
      <c r="E17" s="228"/>
      <c r="F17" s="228"/>
      <c r="G17" s="228"/>
      <c r="H17" s="228"/>
      <c r="I17" s="228"/>
      <c r="J17" s="228"/>
      <c r="K17" s="228">
        <v>3484523</v>
      </c>
      <c r="L17" s="228">
        <v>16551485</v>
      </c>
      <c r="M17" s="228"/>
      <c r="N17" s="228">
        <v>-20036008</v>
      </c>
      <c r="O17" s="229">
        <f t="shared" si="0"/>
        <v>0</v>
      </c>
      <c r="P17" s="223"/>
    </row>
    <row r="18" spans="1:16" s="96" customFormat="1" ht="20.100000000000001" customHeight="1">
      <c r="A18" s="232"/>
      <c r="B18" s="233"/>
      <c r="C18" s="234" t="s">
        <v>354</v>
      </c>
      <c r="D18" s="220">
        <v>156</v>
      </c>
      <c r="E18" s="235">
        <f>E7+E14+E15+E16+E17</f>
        <v>430637200</v>
      </c>
      <c r="F18" s="235">
        <f t="shared" ref="F18:M18" si="4">F7+F14+F15+F16+F17</f>
        <v>12250000</v>
      </c>
      <c r="G18" s="235">
        <f t="shared" si="4"/>
        <v>0</v>
      </c>
      <c r="H18" s="235">
        <f t="shared" si="4"/>
        <v>491255953</v>
      </c>
      <c r="I18" s="235">
        <f t="shared" si="4"/>
        <v>38103285</v>
      </c>
      <c r="J18" s="235">
        <f t="shared" si="4"/>
        <v>0</v>
      </c>
      <c r="K18" s="235">
        <f t="shared" si="4"/>
        <v>17461976</v>
      </c>
      <c r="L18" s="235">
        <f t="shared" si="4"/>
        <v>84257857</v>
      </c>
      <c r="M18" s="235">
        <f t="shared" si="4"/>
        <v>342210827</v>
      </c>
      <c r="N18" s="235">
        <f>N7+N14+N15+N16+N17</f>
        <v>235445346</v>
      </c>
      <c r="O18" s="229">
        <f t="shared" si="0"/>
        <v>1651622444</v>
      </c>
      <c r="P18" s="135"/>
    </row>
    <row r="19" spans="1:16" s="242" customFormat="1" ht="20.100000000000001" customHeight="1">
      <c r="A19" s="236"/>
      <c r="B19" s="237"/>
      <c r="C19" s="238"/>
      <c r="D19" s="239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240"/>
      <c r="P19" s="241"/>
    </row>
    <row r="20" spans="1:16" ht="20.100000000000001" customHeight="1">
      <c r="A20" s="224"/>
      <c r="B20" s="225"/>
      <c r="C20" s="230" t="s">
        <v>351</v>
      </c>
      <c r="D20" s="220">
        <v>157</v>
      </c>
      <c r="E20" s="228">
        <v>430637200</v>
      </c>
      <c r="F20" s="228">
        <v>12250000</v>
      </c>
      <c r="G20" s="228"/>
      <c r="H20" s="228">
        <v>209510191</v>
      </c>
      <c r="I20" s="228">
        <v>-107103682</v>
      </c>
      <c r="J20" s="228"/>
      <c r="K20" s="228">
        <v>10731893</v>
      </c>
      <c r="L20" s="228">
        <v>52289963</v>
      </c>
      <c r="M20" s="228">
        <v>342210827</v>
      </c>
      <c r="N20" s="228">
        <v>156344625</v>
      </c>
      <c r="O20" s="229">
        <f t="shared" si="0"/>
        <v>1106871017</v>
      </c>
      <c r="P20" s="223"/>
    </row>
    <row r="21" spans="1:16" ht="24">
      <c r="A21" s="224"/>
      <c r="B21" s="225"/>
      <c r="C21" s="226" t="s">
        <v>338</v>
      </c>
      <c r="D21" s="227">
        <v>158</v>
      </c>
      <c r="E21" s="228"/>
      <c r="F21" s="228"/>
      <c r="G21" s="228"/>
      <c r="H21" s="228"/>
      <c r="I21" s="228"/>
      <c r="J21" s="228"/>
      <c r="K21" s="228"/>
      <c r="L21" s="228"/>
      <c r="M21" s="228"/>
      <c r="N21" s="228"/>
      <c r="O21" s="229">
        <f t="shared" si="0"/>
        <v>0</v>
      </c>
      <c r="P21" s="223"/>
    </row>
    <row r="22" spans="1:16" ht="20.100000000000001" customHeight="1">
      <c r="A22" s="224"/>
      <c r="B22" s="225"/>
      <c r="C22" s="226" t="s">
        <v>339</v>
      </c>
      <c r="D22" s="220">
        <v>159</v>
      </c>
      <c r="E22" s="228"/>
      <c r="F22" s="228"/>
      <c r="G22" s="228"/>
      <c r="H22" s="228"/>
      <c r="I22" s="228"/>
      <c r="J22" s="228"/>
      <c r="K22" s="228"/>
      <c r="L22" s="228"/>
      <c r="M22" s="228"/>
      <c r="N22" s="228"/>
      <c r="O22" s="229">
        <f t="shared" si="0"/>
        <v>0</v>
      </c>
      <c r="P22" s="223"/>
    </row>
    <row r="23" spans="1:16" ht="24">
      <c r="A23" s="224"/>
      <c r="B23" s="225"/>
      <c r="C23" s="230" t="s">
        <v>352</v>
      </c>
      <c r="D23" s="227">
        <v>160</v>
      </c>
      <c r="E23" s="228">
        <f>SUM(E20:E22)</f>
        <v>430637200</v>
      </c>
      <c r="F23" s="228">
        <f t="shared" ref="F23:N23" si="5">SUM(F20:F22)</f>
        <v>12250000</v>
      </c>
      <c r="G23" s="228">
        <f t="shared" si="5"/>
        <v>0</v>
      </c>
      <c r="H23" s="228">
        <f t="shared" si="5"/>
        <v>209510191</v>
      </c>
      <c r="I23" s="228">
        <f t="shared" si="5"/>
        <v>-107103682</v>
      </c>
      <c r="J23" s="228">
        <f t="shared" si="5"/>
        <v>0</v>
      </c>
      <c r="K23" s="228">
        <f t="shared" si="5"/>
        <v>10731893</v>
      </c>
      <c r="L23" s="228">
        <f t="shared" si="5"/>
        <v>52289963</v>
      </c>
      <c r="M23" s="228">
        <f t="shared" si="5"/>
        <v>342210827</v>
      </c>
      <c r="N23" s="228">
        <f t="shared" si="5"/>
        <v>156344625</v>
      </c>
      <c r="O23" s="229">
        <f t="shared" si="0"/>
        <v>1106871017</v>
      </c>
      <c r="P23" s="223"/>
    </row>
    <row r="24" spans="1:16" ht="24">
      <c r="A24" s="224"/>
      <c r="B24" s="225"/>
      <c r="C24" s="231" t="s">
        <v>341</v>
      </c>
      <c r="D24" s="220">
        <v>161</v>
      </c>
      <c r="E24" s="228"/>
      <c r="F24" s="228"/>
      <c r="G24" s="228"/>
      <c r="H24" s="228"/>
      <c r="I24" s="228">
        <v>52388700</v>
      </c>
      <c r="J24" s="228"/>
      <c r="K24" s="228"/>
      <c r="L24" s="228"/>
      <c r="M24" s="228"/>
      <c r="N24" s="228"/>
      <c r="O24" s="229">
        <f t="shared" si="0"/>
        <v>52388700</v>
      </c>
      <c r="P24" s="223"/>
    </row>
    <row r="25" spans="1:16" ht="36">
      <c r="A25" s="224"/>
      <c r="B25" s="225"/>
      <c r="C25" s="231" t="s">
        <v>342</v>
      </c>
      <c r="D25" s="227">
        <v>162</v>
      </c>
      <c r="E25" s="228"/>
      <c r="F25" s="228"/>
      <c r="G25" s="228"/>
      <c r="H25" s="228"/>
      <c r="I25" s="228">
        <v>19035193</v>
      </c>
      <c r="J25" s="228"/>
      <c r="K25" s="228"/>
      <c r="L25" s="228"/>
      <c r="M25" s="228"/>
      <c r="N25" s="228"/>
      <c r="O25" s="229">
        <f t="shared" si="0"/>
        <v>19035193</v>
      </c>
      <c r="P25" s="223"/>
    </row>
    <row r="26" spans="1:16" ht="36">
      <c r="A26" s="224"/>
      <c r="B26" s="225"/>
      <c r="C26" s="231" t="s">
        <v>343</v>
      </c>
      <c r="D26" s="220">
        <v>163</v>
      </c>
      <c r="E26" s="228"/>
      <c r="F26" s="228"/>
      <c r="G26" s="228"/>
      <c r="H26" s="228"/>
      <c r="I26" s="228"/>
      <c r="J26" s="228"/>
      <c r="K26" s="228"/>
      <c r="L26" s="228"/>
      <c r="M26" s="228"/>
      <c r="N26" s="228"/>
      <c r="O26" s="229">
        <f t="shared" si="0"/>
        <v>0</v>
      </c>
      <c r="P26" s="223"/>
    </row>
    <row r="27" spans="1:16" ht="24">
      <c r="A27" s="224"/>
      <c r="B27" s="225"/>
      <c r="C27" s="231" t="s">
        <v>344</v>
      </c>
      <c r="D27" s="227">
        <v>164</v>
      </c>
      <c r="E27" s="228"/>
      <c r="F27" s="228"/>
      <c r="G27" s="228"/>
      <c r="H27" s="228">
        <v>288441612</v>
      </c>
      <c r="I27" s="228"/>
      <c r="J27" s="228"/>
      <c r="K27" s="228"/>
      <c r="L27" s="228"/>
      <c r="M27" s="228"/>
      <c r="N27" s="228"/>
      <c r="O27" s="229">
        <f t="shared" si="0"/>
        <v>288441612</v>
      </c>
      <c r="P27" s="223"/>
    </row>
    <row r="28" spans="1:16" ht="24">
      <c r="A28" s="224"/>
      <c r="B28" s="225"/>
      <c r="C28" s="230" t="s">
        <v>345</v>
      </c>
      <c r="D28" s="220">
        <v>165</v>
      </c>
      <c r="E28" s="228">
        <f>SUM(E24:E27)</f>
        <v>0</v>
      </c>
      <c r="F28" s="228">
        <f t="shared" ref="F28:N28" si="6">SUM(F24:F27)</f>
        <v>0</v>
      </c>
      <c r="G28" s="228">
        <f t="shared" si="6"/>
        <v>0</v>
      </c>
      <c r="H28" s="228">
        <f t="shared" si="6"/>
        <v>288441612</v>
      </c>
      <c r="I28" s="228">
        <f t="shared" si="6"/>
        <v>71423893</v>
      </c>
      <c r="J28" s="228">
        <f t="shared" si="6"/>
        <v>0</v>
      </c>
      <c r="K28" s="228">
        <f t="shared" si="6"/>
        <v>0</v>
      </c>
      <c r="L28" s="228">
        <f t="shared" si="6"/>
        <v>0</v>
      </c>
      <c r="M28" s="228">
        <f t="shared" si="6"/>
        <v>0</v>
      </c>
      <c r="N28" s="228">
        <f t="shared" si="6"/>
        <v>0</v>
      </c>
      <c r="O28" s="229">
        <f t="shared" si="0"/>
        <v>359865505</v>
      </c>
      <c r="P28" s="223"/>
    </row>
    <row r="29" spans="1:16" ht="19.5" customHeight="1">
      <c r="A29" s="224"/>
      <c r="B29" s="225"/>
      <c r="C29" s="231" t="s">
        <v>456</v>
      </c>
      <c r="D29" s="227">
        <v>166</v>
      </c>
      <c r="E29" s="228"/>
      <c r="F29" s="228"/>
      <c r="G29" s="228"/>
      <c r="H29" s="228"/>
      <c r="I29" s="228"/>
      <c r="J29" s="228"/>
      <c r="K29" s="228"/>
      <c r="L29" s="228"/>
      <c r="M29" s="228"/>
      <c r="N29" s="228">
        <v>69690466</v>
      </c>
      <c r="O29" s="229">
        <f t="shared" si="0"/>
        <v>69690466</v>
      </c>
      <c r="P29" s="223"/>
    </row>
    <row r="30" spans="1:16" ht="24">
      <c r="A30" s="224"/>
      <c r="B30" s="225"/>
      <c r="C30" s="230" t="s">
        <v>353</v>
      </c>
      <c r="D30" s="220">
        <v>167</v>
      </c>
      <c r="E30" s="228">
        <f>SUM(E28:E29)</f>
        <v>0</v>
      </c>
      <c r="F30" s="228">
        <f t="shared" ref="F30:N30" si="7">SUM(F28:F29)</f>
        <v>0</v>
      </c>
      <c r="G30" s="228">
        <f t="shared" si="7"/>
        <v>0</v>
      </c>
      <c r="H30" s="228">
        <f t="shared" si="7"/>
        <v>288441612</v>
      </c>
      <c r="I30" s="228">
        <f t="shared" si="7"/>
        <v>71423893</v>
      </c>
      <c r="J30" s="228">
        <f t="shared" si="7"/>
        <v>0</v>
      </c>
      <c r="K30" s="228">
        <f t="shared" si="7"/>
        <v>0</v>
      </c>
      <c r="L30" s="228">
        <f t="shared" si="7"/>
        <v>0</v>
      </c>
      <c r="M30" s="228">
        <f t="shared" si="7"/>
        <v>0</v>
      </c>
      <c r="N30" s="228">
        <f t="shared" si="7"/>
        <v>69690466</v>
      </c>
      <c r="O30" s="229">
        <f t="shared" si="0"/>
        <v>429555971</v>
      </c>
      <c r="P30" s="223"/>
    </row>
    <row r="31" spans="1:16" ht="20.100000000000001" customHeight="1">
      <c r="A31" s="224"/>
      <c r="B31" s="225"/>
      <c r="C31" s="231" t="s">
        <v>348</v>
      </c>
      <c r="D31" s="227">
        <v>168</v>
      </c>
      <c r="E31" s="228"/>
      <c r="F31" s="228"/>
      <c r="G31" s="228"/>
      <c r="H31" s="228"/>
      <c r="I31" s="228"/>
      <c r="J31" s="228"/>
      <c r="K31" s="228"/>
      <c r="L31" s="228"/>
      <c r="M31" s="228"/>
      <c r="N31" s="228"/>
      <c r="O31" s="229">
        <f t="shared" si="0"/>
        <v>0</v>
      </c>
      <c r="P31" s="223"/>
    </row>
    <row r="32" spans="1:16" ht="20.100000000000001" customHeight="1">
      <c r="A32" s="224"/>
      <c r="B32" s="225"/>
      <c r="C32" s="231" t="s">
        <v>349</v>
      </c>
      <c r="D32" s="220">
        <v>169</v>
      </c>
      <c r="E32" s="228"/>
      <c r="F32" s="228"/>
      <c r="G32" s="228"/>
      <c r="H32" s="228"/>
      <c r="I32" s="228"/>
      <c r="J32" s="228"/>
      <c r="K32" s="228"/>
      <c r="L32" s="228"/>
      <c r="M32" s="228"/>
      <c r="N32" s="228">
        <v>-980000</v>
      </c>
      <c r="O32" s="229">
        <f t="shared" si="0"/>
        <v>-980000</v>
      </c>
      <c r="P32" s="223"/>
    </row>
    <row r="33" spans="1:16" ht="20.100000000000001" customHeight="1">
      <c r="A33" s="224"/>
      <c r="B33" s="225"/>
      <c r="C33" s="231" t="s">
        <v>350</v>
      </c>
      <c r="D33" s="227">
        <v>170</v>
      </c>
      <c r="E33" s="228"/>
      <c r="F33" s="228"/>
      <c r="G33" s="228"/>
      <c r="H33" s="228"/>
      <c r="I33" s="228"/>
      <c r="J33" s="228"/>
      <c r="K33" s="228">
        <v>3245560</v>
      </c>
      <c r="L33" s="228">
        <v>15416409</v>
      </c>
      <c r="M33" s="228"/>
      <c r="N33" s="228">
        <v>-18661969</v>
      </c>
      <c r="O33" s="229">
        <f t="shared" si="0"/>
        <v>0</v>
      </c>
      <c r="P33" s="223"/>
    </row>
    <row r="34" spans="1:16" s="96" customFormat="1" ht="20.100000000000001" customHeight="1">
      <c r="A34" s="243"/>
      <c r="B34" s="244"/>
      <c r="C34" s="245" t="s">
        <v>355</v>
      </c>
      <c r="D34" s="246">
        <v>171</v>
      </c>
      <c r="E34" s="247">
        <f>E23+E30+E31+E32+E33</f>
        <v>430637200</v>
      </c>
      <c r="F34" s="247">
        <f t="shared" ref="F34:N34" si="8">F23+F30+F31+F32+F33</f>
        <v>12250000</v>
      </c>
      <c r="G34" s="247">
        <f t="shared" si="8"/>
        <v>0</v>
      </c>
      <c r="H34" s="247">
        <f t="shared" si="8"/>
        <v>497951803</v>
      </c>
      <c r="I34" s="247">
        <f t="shared" si="8"/>
        <v>-35679789</v>
      </c>
      <c r="J34" s="247">
        <f t="shared" si="8"/>
        <v>0</v>
      </c>
      <c r="K34" s="247">
        <f t="shared" si="8"/>
        <v>13977453</v>
      </c>
      <c r="L34" s="247">
        <f t="shared" si="8"/>
        <v>67706372</v>
      </c>
      <c r="M34" s="247">
        <f t="shared" si="8"/>
        <v>342210827</v>
      </c>
      <c r="N34" s="247">
        <f t="shared" si="8"/>
        <v>206393122</v>
      </c>
      <c r="O34" s="248">
        <f t="shared" si="0"/>
        <v>1535446988</v>
      </c>
      <c r="P34" s="135"/>
    </row>
    <row r="35" spans="1:16" ht="12" customHeight="1">
      <c r="C35" s="223"/>
      <c r="D35" s="223"/>
    </row>
    <row r="36" spans="1:16" ht="12" customHeight="1"/>
    <row r="37" spans="1:16" ht="12" customHeight="1">
      <c r="C37" s="104"/>
      <c r="D37" s="105"/>
      <c r="E37" s="458"/>
      <c r="F37" s="458"/>
      <c r="G37" s="55"/>
      <c r="H37" s="55"/>
      <c r="I37" s="55"/>
    </row>
    <row r="38" spans="1:16" ht="12" customHeight="1">
      <c r="C38" s="55"/>
      <c r="D38" s="55"/>
      <c r="E38" s="177"/>
      <c r="F38" s="178"/>
      <c r="I38" s="110"/>
      <c r="J38" s="110"/>
      <c r="K38" s="110"/>
      <c r="L38" s="110"/>
    </row>
    <row r="39" spans="1:16" ht="12" customHeight="1">
      <c r="H39"/>
      <c r="I39"/>
      <c r="J39"/>
      <c r="K39"/>
      <c r="L39"/>
    </row>
    <row r="40" spans="1:16" ht="12" customHeight="1">
      <c r="H40"/>
      <c r="I40"/>
      <c r="J40"/>
      <c r="K40"/>
      <c r="L40"/>
    </row>
    <row r="41" spans="1:16" ht="12" customHeight="1"/>
    <row r="42" spans="1:16" ht="12" customHeight="1"/>
    <row r="43" spans="1:16" ht="12" customHeight="1"/>
    <row r="44" spans="1:16" ht="12" customHeight="1"/>
    <row r="45" spans="1:16" ht="12" customHeight="1"/>
    <row r="46" spans="1:16" ht="12" customHeight="1"/>
    <row r="47" spans="1:16" ht="12" customHeight="1"/>
    <row r="48" spans="1:16" ht="12" customHeight="1"/>
  </sheetData>
  <mergeCells count="4">
    <mergeCell ref="E37:F37"/>
    <mergeCell ref="M2:O2"/>
    <mergeCell ref="F1:J1"/>
    <mergeCell ref="E2:G2"/>
  </mergeCells>
  <phoneticPr fontId="4" type="noConversion"/>
  <pageMargins left="0.75" right="0.75" top="0.18" bottom="0.19" header="0.17" footer="0.19"/>
  <pageSetup paperSize="9" scale="64" orientation="landscape" r:id="rId1"/>
  <headerFooter alignWithMargins="0"/>
  <ignoredErrors>
    <ignoredError sqref="O4:O34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J38"/>
  <sheetViews>
    <sheetView view="pageBreakPreview" zoomScaleNormal="100" workbookViewId="0">
      <selection activeCell="H29" sqref="H29"/>
    </sheetView>
  </sheetViews>
  <sheetFormatPr defaultRowHeight="12"/>
  <cols>
    <col min="1" max="16384" width="9.140625" style="180"/>
  </cols>
  <sheetData>
    <row r="1" spans="1:10">
      <c r="A1" s="179"/>
      <c r="B1" s="179"/>
      <c r="C1" s="179"/>
      <c r="D1" s="179"/>
      <c r="E1" s="179"/>
      <c r="F1" s="179"/>
      <c r="G1" s="179"/>
      <c r="H1" s="179"/>
      <c r="I1" s="179"/>
      <c r="J1" s="179"/>
    </row>
    <row r="2" spans="1:10" ht="15.75">
      <c r="A2" s="461" t="s">
        <v>382</v>
      </c>
      <c r="B2" s="461"/>
      <c r="C2" s="461"/>
      <c r="D2" s="461"/>
      <c r="E2" s="461"/>
      <c r="F2" s="461"/>
      <c r="G2" s="461"/>
      <c r="H2" s="461"/>
      <c r="I2" s="461"/>
      <c r="J2" s="461"/>
    </row>
    <row r="3" spans="1:10">
      <c r="A3" s="179"/>
      <c r="B3" s="179"/>
      <c r="C3" s="179"/>
      <c r="D3" s="179"/>
      <c r="E3" s="179"/>
      <c r="F3" s="179"/>
      <c r="G3" s="179"/>
      <c r="H3" s="179"/>
      <c r="I3" s="179"/>
      <c r="J3" s="179"/>
    </row>
    <row r="4" spans="1:10" ht="12.75" customHeight="1">
      <c r="A4" s="462" t="s">
        <v>401</v>
      </c>
      <c r="B4" s="462"/>
      <c r="C4" s="462"/>
      <c r="D4" s="462"/>
      <c r="E4" s="462"/>
      <c r="F4" s="462"/>
      <c r="G4" s="462"/>
      <c r="H4" s="462"/>
      <c r="I4" s="462"/>
      <c r="J4" s="462"/>
    </row>
    <row r="5" spans="1:10" ht="12.75" customHeight="1">
      <c r="A5" s="462"/>
      <c r="B5" s="462"/>
      <c r="C5" s="462"/>
      <c r="D5" s="462"/>
      <c r="E5" s="462"/>
      <c r="F5" s="462"/>
      <c r="G5" s="462"/>
      <c r="H5" s="462"/>
      <c r="I5" s="462"/>
      <c r="J5" s="462"/>
    </row>
    <row r="6" spans="1:10" ht="12.75" customHeight="1">
      <c r="A6" s="462"/>
      <c r="B6" s="462"/>
      <c r="C6" s="462"/>
      <c r="D6" s="462"/>
      <c r="E6" s="462"/>
      <c r="F6" s="462"/>
      <c r="G6" s="462"/>
      <c r="H6" s="462"/>
      <c r="I6" s="462"/>
      <c r="J6" s="462"/>
    </row>
    <row r="7" spans="1:10" ht="12.75" customHeight="1">
      <c r="A7" s="462"/>
      <c r="B7" s="462"/>
      <c r="C7" s="462"/>
      <c r="D7" s="462"/>
      <c r="E7" s="462"/>
      <c r="F7" s="462"/>
      <c r="G7" s="462"/>
      <c r="H7" s="462"/>
      <c r="I7" s="462"/>
      <c r="J7" s="462"/>
    </row>
    <row r="8" spans="1:10" ht="12.75" customHeight="1">
      <c r="A8" s="462"/>
      <c r="B8" s="462"/>
      <c r="C8" s="462"/>
      <c r="D8" s="462"/>
      <c r="E8" s="462"/>
      <c r="F8" s="462"/>
      <c r="G8" s="462"/>
      <c r="H8" s="462"/>
      <c r="I8" s="462"/>
      <c r="J8" s="462"/>
    </row>
    <row r="9" spans="1:10" ht="12.75" customHeight="1">
      <c r="A9" s="462"/>
      <c r="B9" s="462"/>
      <c r="C9" s="462"/>
      <c r="D9" s="462"/>
      <c r="E9" s="462"/>
      <c r="F9" s="462"/>
      <c r="G9" s="462"/>
      <c r="H9" s="462"/>
      <c r="I9" s="462"/>
      <c r="J9" s="462"/>
    </row>
    <row r="10" spans="1:10" ht="12.75" customHeight="1">
      <c r="A10" s="462"/>
      <c r="B10" s="462"/>
      <c r="C10" s="462"/>
      <c r="D10" s="462"/>
      <c r="E10" s="462"/>
      <c r="F10" s="462"/>
      <c r="G10" s="462"/>
      <c r="H10" s="462"/>
      <c r="I10" s="462"/>
      <c r="J10" s="462"/>
    </row>
    <row r="11" spans="1:10" ht="12.75" customHeight="1">
      <c r="A11" s="462"/>
      <c r="B11" s="462"/>
      <c r="C11" s="462"/>
      <c r="D11" s="462"/>
      <c r="E11" s="462"/>
      <c r="F11" s="462"/>
      <c r="G11" s="462"/>
      <c r="H11" s="462"/>
      <c r="I11" s="462"/>
      <c r="J11" s="462"/>
    </row>
    <row r="12" spans="1:10" ht="12.75" customHeight="1">
      <c r="A12" s="462"/>
      <c r="B12" s="462"/>
      <c r="C12" s="462"/>
      <c r="D12" s="462"/>
      <c r="E12" s="462"/>
      <c r="F12" s="462"/>
      <c r="G12" s="462"/>
      <c r="H12" s="462"/>
      <c r="I12" s="462"/>
      <c r="J12" s="462"/>
    </row>
    <row r="13" spans="1:10" ht="12.75" customHeight="1">
      <c r="A13" s="462"/>
      <c r="B13" s="462"/>
      <c r="C13" s="462"/>
      <c r="D13" s="462"/>
      <c r="E13" s="462"/>
      <c r="F13" s="462"/>
      <c r="G13" s="462"/>
      <c r="H13" s="462"/>
      <c r="I13" s="462"/>
      <c r="J13" s="462"/>
    </row>
    <row r="14" spans="1:10" ht="12.75" customHeight="1">
      <c r="A14" s="462"/>
      <c r="B14" s="462"/>
      <c r="C14" s="462"/>
      <c r="D14" s="462"/>
      <c r="E14" s="462"/>
      <c r="F14" s="462"/>
      <c r="G14" s="462"/>
      <c r="H14" s="462"/>
      <c r="I14" s="462"/>
      <c r="J14" s="462"/>
    </row>
    <row r="15" spans="1:10" ht="12.75" customHeight="1">
      <c r="A15" s="462"/>
      <c r="B15" s="462"/>
      <c r="C15" s="462"/>
      <c r="D15" s="462"/>
      <c r="E15" s="462"/>
      <c r="F15" s="462"/>
      <c r="G15" s="462"/>
      <c r="H15" s="462"/>
      <c r="I15" s="462"/>
      <c r="J15" s="462"/>
    </row>
    <row r="16" spans="1:10" ht="12.75" customHeight="1">
      <c r="A16" s="462"/>
      <c r="B16" s="462"/>
      <c r="C16" s="462"/>
      <c r="D16" s="462"/>
      <c r="E16" s="462"/>
      <c r="F16" s="462"/>
      <c r="G16" s="462"/>
      <c r="H16" s="462"/>
      <c r="I16" s="462"/>
      <c r="J16" s="462"/>
    </row>
    <row r="17" spans="1:10" ht="12.75" customHeight="1">
      <c r="A17" s="462"/>
      <c r="B17" s="462"/>
      <c r="C17" s="462"/>
      <c r="D17" s="462"/>
      <c r="E17" s="462"/>
      <c r="F17" s="462"/>
      <c r="G17" s="462"/>
      <c r="H17" s="462"/>
      <c r="I17" s="462"/>
      <c r="J17" s="462"/>
    </row>
    <row r="18" spans="1:10" ht="12.75" customHeight="1">
      <c r="A18" s="462"/>
      <c r="B18" s="462"/>
      <c r="C18" s="462"/>
      <c r="D18" s="462"/>
      <c r="E18" s="462"/>
      <c r="F18" s="462"/>
      <c r="G18" s="462"/>
      <c r="H18" s="462"/>
      <c r="I18" s="462"/>
      <c r="J18" s="462"/>
    </row>
    <row r="19" spans="1:10" ht="12.75" customHeight="1">
      <c r="A19" s="462"/>
      <c r="B19" s="462"/>
      <c r="C19" s="462"/>
      <c r="D19" s="462"/>
      <c r="E19" s="462"/>
      <c r="F19" s="462"/>
      <c r="G19" s="462"/>
      <c r="H19" s="462"/>
      <c r="I19" s="462"/>
      <c r="J19" s="462"/>
    </row>
    <row r="20" spans="1:10" ht="12.75" customHeight="1">
      <c r="A20" s="462"/>
      <c r="B20" s="462"/>
      <c r="C20" s="462"/>
      <c r="D20" s="462"/>
      <c r="E20" s="462"/>
      <c r="F20" s="462"/>
      <c r="G20" s="462"/>
      <c r="H20" s="462"/>
      <c r="I20" s="462"/>
      <c r="J20" s="462"/>
    </row>
    <row r="21" spans="1:10">
      <c r="A21" s="463"/>
      <c r="B21" s="463"/>
      <c r="C21" s="463"/>
      <c r="D21" s="463"/>
      <c r="E21" s="463"/>
      <c r="F21" s="463"/>
      <c r="G21" s="463"/>
      <c r="H21" s="463"/>
      <c r="I21" s="463"/>
      <c r="J21" s="463"/>
    </row>
    <row r="22" spans="1:10">
      <c r="A22" s="181"/>
      <c r="B22" s="181"/>
      <c r="C22" s="181"/>
      <c r="D22" s="181"/>
      <c r="E22" s="181"/>
      <c r="F22" s="181"/>
      <c r="G22" s="181"/>
      <c r="H22" s="181"/>
      <c r="I22" s="181"/>
      <c r="J22" s="181"/>
    </row>
    <row r="23" spans="1:10">
      <c r="A23" s="181"/>
      <c r="B23" s="181"/>
      <c r="C23" s="181"/>
      <c r="D23" s="181"/>
      <c r="E23" s="181"/>
      <c r="F23" s="181"/>
      <c r="G23" s="181"/>
      <c r="H23" s="181"/>
      <c r="I23" s="181"/>
      <c r="J23" s="181"/>
    </row>
    <row r="24" spans="1:10">
      <c r="A24" s="181"/>
      <c r="B24" s="181"/>
      <c r="C24" s="181"/>
      <c r="D24" s="181"/>
      <c r="E24" s="181"/>
      <c r="F24" s="181"/>
      <c r="G24" s="181"/>
      <c r="H24" s="181"/>
      <c r="I24" s="181"/>
      <c r="J24" s="181"/>
    </row>
    <row r="25" spans="1:10">
      <c r="A25" s="181"/>
      <c r="B25" s="181"/>
      <c r="C25" s="181"/>
      <c r="D25" s="181"/>
      <c r="E25" s="181"/>
      <c r="F25" s="181"/>
      <c r="G25" s="181"/>
      <c r="H25" s="181"/>
      <c r="I25" s="181"/>
      <c r="J25" s="181"/>
    </row>
    <row r="26" spans="1:10">
      <c r="A26" s="181"/>
      <c r="B26" s="181"/>
      <c r="C26" s="181"/>
      <c r="D26" s="181"/>
      <c r="E26" s="181"/>
      <c r="F26" s="181"/>
      <c r="G26" s="181"/>
      <c r="H26" s="181"/>
      <c r="I26" s="181"/>
      <c r="J26" s="181"/>
    </row>
    <row r="27" spans="1:10">
      <c r="A27" s="181"/>
      <c r="B27" s="181"/>
      <c r="C27" s="181"/>
      <c r="D27" s="181"/>
      <c r="E27" s="181"/>
      <c r="F27" s="181"/>
      <c r="G27" s="181"/>
      <c r="H27" s="181"/>
      <c r="I27" s="181"/>
      <c r="J27" s="181"/>
    </row>
    <row r="28" spans="1:10">
      <c r="A28" s="181"/>
      <c r="B28" s="181"/>
      <c r="C28" s="181"/>
      <c r="D28" s="181"/>
      <c r="E28" s="181"/>
      <c r="F28" s="181"/>
      <c r="G28" s="181"/>
      <c r="H28" s="181"/>
      <c r="I28" s="181"/>
      <c r="J28" s="181"/>
    </row>
    <row r="29" spans="1:10">
      <c r="A29" s="181"/>
      <c r="B29" s="181"/>
      <c r="C29" s="181"/>
      <c r="D29" s="181"/>
      <c r="E29" s="181"/>
      <c r="F29" s="181"/>
      <c r="G29" s="181"/>
      <c r="H29" s="181"/>
      <c r="I29" s="181"/>
      <c r="J29" s="181"/>
    </row>
    <row r="30" spans="1:10">
      <c r="A30" s="181"/>
      <c r="B30" s="181"/>
      <c r="C30" s="181"/>
      <c r="D30" s="181"/>
      <c r="E30" s="181"/>
      <c r="F30" s="181"/>
      <c r="G30" s="181"/>
      <c r="H30" s="181"/>
      <c r="I30" s="181"/>
      <c r="J30" s="181"/>
    </row>
    <row r="31" spans="1:10">
      <c r="A31" s="181"/>
      <c r="B31" s="181"/>
      <c r="C31" s="181"/>
      <c r="D31" s="181"/>
      <c r="E31" s="181"/>
      <c r="F31" s="181"/>
      <c r="G31" s="181"/>
      <c r="H31" s="181"/>
      <c r="I31" s="181"/>
      <c r="J31" s="181"/>
    </row>
    <row r="32" spans="1:10">
      <c r="A32" s="181"/>
      <c r="B32" s="181"/>
      <c r="C32" s="181"/>
      <c r="D32" s="181"/>
      <c r="E32" s="181"/>
      <c r="F32" s="181"/>
      <c r="G32" s="181"/>
      <c r="H32" s="181"/>
      <c r="I32" s="181"/>
      <c r="J32" s="181"/>
    </row>
    <row r="33" spans="1:10">
      <c r="A33" s="181"/>
      <c r="B33" s="181"/>
      <c r="C33" s="181"/>
      <c r="D33" s="181"/>
      <c r="E33" s="181"/>
      <c r="F33" s="181"/>
      <c r="G33" s="181"/>
      <c r="H33" s="181"/>
      <c r="I33" s="181"/>
      <c r="J33" s="181"/>
    </row>
    <row r="34" spans="1:10">
      <c r="A34" s="181"/>
      <c r="B34" s="181"/>
      <c r="C34" s="181"/>
      <c r="D34" s="181"/>
      <c r="E34" s="181"/>
      <c r="F34" s="181"/>
      <c r="G34" s="181"/>
      <c r="H34" s="181"/>
      <c r="I34" s="181"/>
      <c r="J34" s="181"/>
    </row>
    <row r="35" spans="1:10">
      <c r="A35" s="181"/>
      <c r="B35" s="181"/>
      <c r="C35" s="181"/>
      <c r="D35" s="181"/>
      <c r="E35" s="181"/>
      <c r="F35" s="181"/>
      <c r="G35" s="181"/>
      <c r="H35" s="181"/>
      <c r="I35" s="181"/>
      <c r="J35" s="181"/>
    </row>
    <row r="36" spans="1:10">
      <c r="A36" s="181"/>
      <c r="B36" s="181"/>
      <c r="C36" s="181"/>
      <c r="D36" s="181"/>
      <c r="E36" s="181"/>
      <c r="F36" s="181"/>
      <c r="G36" s="181"/>
      <c r="H36" s="181"/>
      <c r="J36" s="181"/>
    </row>
    <row r="37" spans="1:10">
      <c r="A37" s="181"/>
      <c r="B37" s="181"/>
      <c r="C37" s="181"/>
      <c r="D37" s="181"/>
      <c r="E37" s="181"/>
      <c r="F37" s="181"/>
      <c r="G37" s="181"/>
      <c r="H37" s="181"/>
      <c r="I37" s="181"/>
      <c r="J37" s="181"/>
    </row>
    <row r="38" spans="1:10">
      <c r="A38" s="181"/>
      <c r="B38" s="181"/>
      <c r="C38" s="181"/>
      <c r="D38" s="181"/>
      <c r="E38" s="181"/>
      <c r="F38" s="181"/>
      <c r="G38" s="181"/>
      <c r="H38" s="181"/>
      <c r="I38" s="181"/>
      <c r="J38" s="181"/>
    </row>
  </sheetData>
  <mergeCells count="3">
    <mergeCell ref="A2:J2"/>
    <mergeCell ref="A4:J20"/>
    <mergeCell ref="A21:J21"/>
  </mergeCells>
  <phoneticPr fontId="4" type="noConversion"/>
  <pageMargins left="0.75" right="0.75" top="1" bottom="1" header="0.5" footer="0.5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OPĆI PODACI</vt:lpstr>
      <vt:lpstr>BILANCA</vt:lpstr>
      <vt:lpstr>RDiG-tekuće razdoblje</vt:lpstr>
      <vt:lpstr>RDiG-kumulativno</vt:lpstr>
      <vt:lpstr>NOVČANI TIJEK</vt:lpstr>
      <vt:lpstr>PROMJENE KAPITALA</vt:lpstr>
      <vt:lpstr>BILJEŠKE</vt:lpstr>
      <vt:lpstr>BILANCA!Print_Area</vt:lpstr>
      <vt:lpstr>BILJEŠKE!Print_Area</vt:lpstr>
      <vt:lpstr>'NOVČANI TIJEK'!Print_Area</vt:lpstr>
      <vt:lpstr>'PROMJENE KAPITALA'!Print_Area</vt:lpstr>
      <vt:lpstr>'RDiG-kumulativno'!Print_Area</vt:lpstr>
      <vt:lpstr>'RDiG-tekuće razdoblje'!Print_Area</vt:lpstr>
    </vt:vector>
  </TitlesOfParts>
  <Company>HANFA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Bernarda Bešlić</dc:creator>
  <cp:lastModifiedBy>nbabic1</cp:lastModifiedBy>
  <cp:lastPrinted>2011-02-15T09:28:22Z</cp:lastPrinted>
  <dcterms:created xsi:type="dcterms:W3CDTF">2008-02-13T08:43:34Z</dcterms:created>
  <dcterms:modified xsi:type="dcterms:W3CDTF">2011-02-15T12:56:28Z</dcterms:modified>
</cp:coreProperties>
</file>