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8180" windowHeight="12570" activeTab="0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1">'BILANCA'!$A$1:$I$65</definedName>
    <definedName name="_xlnm.Print_Area" localSheetId="6">'BILJEŠKE'!$A$1:$J$49</definedName>
    <definedName name="_xlnm.Print_Area" localSheetId="5">'PROMJENE KAPITALA'!$A$1:$P$41</definedName>
    <definedName name="_xlnm.Print_Area" localSheetId="3">'RDiG-kumulativno'!$A$1:$J$47</definedName>
    <definedName name="_xlnm.Print_Area" localSheetId="2">'RDiG-tekuće razdoblje'!$A$1:$J$49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<sst xmlns="http://schemas.openxmlformats.org/spreadsheetml/2006/main" count="691" uniqueCount="462">
  <si>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</si>
  <si>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</si>
  <si>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</si>
  <si>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</si>
  <si>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</si>
  <si>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</si>
  <si>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</si>
  <si>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</si>
  <si>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</si>
  <si>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</si>
  <si>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</si>
  <si>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</si>
  <si>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</si>
  <si>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</si>
  <si>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</si>
  <si>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</si>
  <si>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</si>
  <si>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</si>
  <si>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</si>
  <si>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</si>
  <si>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</si>
  <si>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</si>
  <si>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</si>
  <si>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</si>
  <si>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</si>
  <si>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</si>
  <si>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</si>
  <si>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</si>
  <si>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</si>
  <si>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</si>
  <si>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</si>
  <si>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</si>
  <si>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</si>
  <si>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</si>
  <si>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</si>
  <si>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</si>
  <si>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</si>
  <si>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</si>
  <si>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</si>
  <si>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</si>
  <si>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</si>
  <si>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</si>
  <si>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</si>
  <si>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</si>
  <si>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</si>
  <si>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</si>
  <si>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</si>
  <si>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</si>
  <si>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</si>
  <si>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</si>
  <si>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</si>
  <si>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</si>
  <si>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</si>
  <si>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</si>
  <si>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</si>
  <si>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</si>
  <si>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</si>
  <si>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</si>
  <si>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</si>
  <si>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</si>
  <si>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</si>
  <si>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</si>
  <si>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</si>
  <si>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</si>
  <si>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</si>
  <si>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</si>
  <si>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</si>
  <si>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</si>
  <si>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</si>
  <si>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</si>
  <si>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</si>
  <si>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</si>
  <si>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</si>
  <si>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</si>
  <si>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</si>
  <si>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</si>
  <si>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</si>
  <si>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</si>
  <si>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</si>
  <si>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</si>
  <si>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</si>
  <si>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</si>
  <si>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</si>
  <si>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</si>
  <si>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</si>
  <si>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</si>
  <si>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</si>
  <si>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</si>
  <si>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</si>
  <si>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</si>
  <si>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</si>
  <si>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</si>
  <si>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</si>
  <si>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</si>
  <si>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</si>
  <si>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</si>
  <si>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</si>
  <si>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</si>
  <si>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</si>
  <si>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</si>
  <si>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</si>
  <si>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</si>
  <si>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</si>
  <si>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</si>
  <si>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</si>
  <si>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</si>
  <si>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</si>
  <si>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</si>
  <si>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</si>
  <si>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</si>
  <si>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</si>
  <si>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</si>
  <si>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</si>
  <si>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</si>
  <si>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</si>
  <si>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</si>
  <si>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</si>
  <si>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</si>
  <si>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</si>
  <si>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</si>
  <si>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</si>
  <si>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</si>
  <si>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</si>
  <si>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</si>
  <si>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</si>
  <si>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</si>
  <si>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</si>
  <si>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</si>
  <si>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</si>
  <si>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</si>
  <si>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</si>
  <si>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</si>
  <si>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</si>
  <si>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</si>
  <si>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</si>
  <si>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</si>
  <si>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</si>
  <si>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</si>
  <si>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</si>
  <si>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</si>
  <si>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</si>
  <si>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</si>
  <si>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</si>
  <si>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</si>
  <si>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</si>
  <si>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</si>
  <si>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</si>
  <si>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</si>
  <si>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</si>
  <si>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</si>
  <si>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</si>
  <si>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</si>
  <si>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</si>
  <si>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</si>
  <si>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</si>
  <si>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</si>
  <si>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</si>
  <si>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</si>
  <si>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</si>
  <si>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</si>
  <si>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</si>
  <si>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</si>
  <si>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</si>
  <si>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</si>
  <si>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</si>
  <si>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</si>
  <si>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</si>
  <si>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</si>
  <si>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</si>
  <si>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</si>
  <si>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</si>
  <si>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</si>
  <si>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</si>
  <si>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</si>
  <si>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</si>
  <si>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</si>
  <si>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</si>
  <si>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</si>
  <si>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</si>
  <si>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</si>
  <si>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</si>
  <si>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</si>
  <si>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</si>
  <si>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</si>
  <si>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</si>
  <si>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</si>
  <si>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</si>
  <si>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</si>
  <si>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</si>
  <si>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</si>
  <si>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</si>
  <si>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</si>
  <si>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</si>
  <si>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</si>
  <si>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</si>
  <si>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</si>
  <si>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</si>
  <si>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</si>
  <si>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</si>
  <si>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</si>
  <si>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</si>
  <si>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</si>
  <si>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</si>
  <si>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</si>
  <si>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</si>
  <si>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</si>
  <si>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</si>
  <si>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</si>
  <si>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</si>
  <si>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</si>
  <si>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</si>
  <si>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</si>
  <si>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</si>
  <si>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</si>
  <si>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</si>
  <si>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</si>
  <si>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</si>
  <si>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</si>
  <si>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</si>
  <si>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</si>
  <si>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</si>
  <si>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</si>
  <si>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</si>
  <si>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</si>
  <si>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</si>
  <si>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</si>
  <si>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</si>
  <si>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</si>
  <si>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</si>
  <si>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</si>
  <si>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</si>
  <si>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</si>
  <si>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</si>
  <si>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</si>
  <si>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</si>
  <si>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</si>
  <si>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</si>
  <si>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</si>
  <si>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</si>
  <si>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</si>
  <si>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</si>
  <si>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</si>
  <si>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</si>
  <si>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</si>
  <si>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</si>
  <si>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</si>
  <si>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</si>
  <si>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</si>
  <si>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</si>
  <si>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</si>
  <si>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</si>
  <si>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</si>
  <si>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</si>
  <si>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</si>
  <si>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</si>
  <si>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</si>
  <si>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</si>
  <si>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</si>
  <si>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</si>
  <si>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</si>
  <si>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</si>
  <si>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</si>
  <si>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</si>
  <si>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</si>
  <si>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</si>
  <si>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</si>
  <si>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</si>
  <si>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</si>
  <si>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</si>
  <si>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</si>
  <si>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</si>
  <si>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</si>
  <si>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</si>
  <si>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</si>
  <si>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</si>
  <si>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</si>
  <si>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</si>
  <si>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</si>
  <si>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</si>
  <si>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</si>
  <si>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</si>
  <si>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</si>
  <si>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</si>
  <si>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</si>
  <si>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</si>
  <si>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</si>
  <si>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</si>
  <si>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</si>
  <si>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</si>
  <si>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</si>
  <si>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</si>
  <si>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</si>
  <si>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</si>
  <si>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</si>
  <si>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</si>
  <si>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</si>
  <si>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</si>
  <si>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</si>
  <si>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</si>
  <si>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</si>
  <si>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</si>
  <si>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</si>
  <si>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</si>
  <si>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</si>
  <si>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</si>
  <si>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</si>
  <si>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</si>
  <si>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</si>
  <si>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</si>
  <si>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</si>
  <si>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</si>
  <si>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</si>
  <si>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</si>
  <si>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</si>
  <si>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</si>
  <si>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</si>
  <si>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</si>
  <si>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</si>
  <si>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</si>
  <si>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</si>
  <si>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</si>
  <si>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</si>
  <si>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</si>
  <si>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</si>
  <si>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</si>
  <si>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</si>
  <si>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</si>
  <si>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</si>
  <si>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</si>
  <si>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</si>
  <si>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</si>
  <si>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</si>
  <si>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</si>
  <si>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</si>
  <si>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</si>
  <si>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</si>
  <si>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</si>
  <si>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</si>
  <si>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</si>
  <si>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</si>
  <si>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</si>
  <si>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</si>
  <si>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</si>
  <si>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</si>
  <si>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</si>
  <si>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</si>
  <si>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</si>
  <si>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</si>
  <si>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</si>
  <si>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</si>
  <si>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</si>
  <si>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</si>
  <si>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</si>
  <si>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</si>
  <si>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</si>
  <si>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</si>
  <si>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</si>
  <si>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</si>
  <si>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</si>
  <si>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</si>
  <si>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</si>
  <si>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</si>
  <si>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</si>
  <si>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</si>
  <si>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</si>
  <si>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</si>
  <si>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</si>
  <si>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</si>
  <si>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</si>
  <si>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</si>
  <si>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</si>
  <si>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</si>
  <si>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</si>
  <si>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</si>
  <si>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</si>
  <si>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</si>
  <si>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</si>
  <si>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</si>
  <si>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</si>
  <si>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</si>
  <si>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</si>
  <si>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</si>
  <si>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</si>
  <si>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</si>
  <si>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</si>
  <si>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</si>
  <si>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</si>
  <si>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</si>
  <si>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</si>
  <si>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</si>
  <si>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</si>
  <si>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</si>
  <si>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</si>
  <si>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</si>
  <si>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</si>
  <si>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</si>
  <si>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</si>
  <si>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</si>
  <si>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</si>
  <si>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</si>
  <si>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</si>
  <si>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</si>
  <si>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</si>
  <si>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</si>
  <si>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</si>
  <si>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</si>
  <si>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</si>
  <si>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</si>
  <si>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</si>
  <si>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</si>
  <si>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</si>
  <si>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</si>
  <si>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</si>
  <si>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</si>
  <si>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</si>
  <si>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</si>
  <si>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</si>
  <si>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</si>
  <si>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</si>
  <si>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</si>
  <si>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</si>
  <si>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</si>
  <si>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</si>
  <si>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</si>
  <si>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</si>
  <si>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</si>
  <si>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</si>
  <si>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</si>
  <si>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</si>
  <si>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</si>
  <si>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</si>
  <si>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</si>
  <si>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</si>
  <si>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</si>
  <si>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</si>
  <si>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</si>
  <si>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</si>
  <si>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03276741</t>
  </si>
  <si>
    <t>080051022</t>
  </si>
  <si>
    <t>26187994862</t>
  </si>
  <si>
    <t>CROATIA osiguranje d.d.</t>
  </si>
  <si>
    <t>ZAGREB</t>
  </si>
  <si>
    <t>Miramarska 22</t>
  </si>
  <si>
    <t>www.crosig.hr</t>
  </si>
  <si>
    <t>NE</t>
  </si>
  <si>
    <t>KATICA KUZMANOVIĆ</t>
  </si>
  <si>
    <t>01/6333-117</t>
  </si>
  <si>
    <t>01/6170-381</t>
  </si>
  <si>
    <t>katica.kuzmanovic@crosig.hr</t>
  </si>
  <si>
    <t>ZDRAVKO ZRINUŠIĆ, SILVANA IVANČIĆ</t>
  </si>
  <si>
    <t>31.03.2010.</t>
  </si>
  <si>
    <t>01.01.2010.</t>
  </si>
  <si>
    <t>Sastavio:</t>
  </si>
  <si>
    <t>Mira Šajh</t>
  </si>
  <si>
    <t>Zagreb, 30.04.2010.</t>
  </si>
  <si>
    <t>Članica Uprave:</t>
  </si>
  <si>
    <t>Silvana Ivančić</t>
  </si>
  <si>
    <t>Predsjednik Uprave:</t>
  </si>
  <si>
    <t>Zdravko Zrinušić</t>
  </si>
  <si>
    <t>Zagreb</t>
  </si>
  <si>
    <t>GRAD ZAGREB</t>
  </si>
  <si>
    <t>6512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</si>
</sst>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</numFmts>
  <fonts count="24">
    <font>
      <sz val="10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2"/>
      <color indexed="8"/>
      <name val="Arial Rounded MT Bold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</borders>
  <cellStyleXfs count="26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3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top"/>
      <protection hidden="1"/>
    </xf>
    <xf numFmtId="0" fontId="5" fillId="0" borderId="5" xfId="0" applyFont="1" applyBorder="1" applyAlignment="1">
      <alignment vertical="top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49" fontId="10" fillId="0" borderId="6" xfId="20" applyNumberFormat="1" applyFont="1" applyBorder="1" applyAlignment="1">
      <alignment horizontal="center" vertical="center" wrapText="1"/>
      <protection/>
    </xf>
    <xf numFmtId="49" fontId="10" fillId="0" borderId="6" xfId="20" applyNumberFormat="1" applyFont="1" applyBorder="1" applyAlignment="1">
      <alignment vertical="center" wrapText="1"/>
      <protection/>
    </xf>
    <xf numFmtId="49" fontId="9" fillId="0" borderId="7" xfId="20" applyNumberFormat="1" applyFont="1" applyFill="1" applyBorder="1" applyAlignment="1">
      <alignment horizontal="center" vertical="center" wrapText="1"/>
      <protection/>
    </xf>
    <xf numFmtId="49" fontId="9" fillId="0" borderId="8" xfId="20" applyNumberFormat="1" applyFont="1" applyFill="1" applyBorder="1" applyAlignment="1">
      <alignment horizontal="left" vertical="center" wrapText="1"/>
      <protection/>
    </xf>
    <xf numFmtId="164" fontId="9" fillId="0" borderId="9" xfId="23" applyNumberFormat="1" applyFont="1" applyFill="1" applyBorder="1" applyAlignment="1" applyProtection="1">
      <alignment vertical="center"/>
      <protection locked="0"/>
    </xf>
    <xf numFmtId="164" fontId="9" fillId="0" borderId="10" xfId="0" applyNumberFormat="1" applyFont="1" applyFill="1" applyBorder="1" applyAlignment="1">
      <alignment vertical="center"/>
    </xf>
    <xf numFmtId="164" fontId="9" fillId="0" borderId="11" xfId="23" applyNumberFormat="1" applyFont="1" applyFill="1" applyBorder="1" applyAlignment="1" applyProtection="1">
      <alignment vertical="center"/>
      <protection locked="0"/>
    </xf>
    <xf numFmtId="49" fontId="9" fillId="0" borderId="12" xfId="20" applyNumberFormat="1" applyFont="1" applyFill="1" applyBorder="1" applyAlignment="1">
      <alignment horizontal="center" vertical="center" wrapText="1"/>
      <protection/>
    </xf>
    <xf numFmtId="49" fontId="9" fillId="0" borderId="13" xfId="20" applyNumberFormat="1" applyFont="1" applyFill="1" applyBorder="1" applyAlignment="1">
      <alignment horizontal="left" vertical="center" wrapText="1"/>
      <protection/>
    </xf>
    <xf numFmtId="164" fontId="9" fillId="0" borderId="14" xfId="23" applyNumberFormat="1" applyFont="1" applyFill="1" applyBorder="1" applyAlignment="1" applyProtection="1">
      <alignment vertical="center"/>
      <protection locked="0"/>
    </xf>
    <xf numFmtId="164" fontId="9" fillId="0" borderId="15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7" xfId="23" applyNumberFormat="1" applyFont="1" applyFill="1" applyBorder="1" applyAlignment="1" applyProtection="1">
      <alignment vertical="center"/>
      <protection locked="0"/>
    </xf>
    <xf numFmtId="164" fontId="9" fillId="0" borderId="1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49" fontId="10" fillId="0" borderId="12" xfId="20" applyNumberFormat="1" applyFont="1" applyFill="1" applyBorder="1" applyAlignment="1">
      <alignment horizontal="center" vertical="center" wrapText="1"/>
      <protection/>
    </xf>
    <xf numFmtId="49" fontId="10" fillId="0" borderId="13" xfId="20" applyNumberFormat="1" applyFont="1" applyFill="1" applyBorder="1" applyAlignment="1">
      <alignment horizontal="left" vertical="center" wrapText="1"/>
      <protection/>
    </xf>
    <xf numFmtId="164" fontId="9" fillId="0" borderId="14" xfId="20" applyNumberFormat="1" applyFont="1" applyFill="1" applyBorder="1" applyAlignment="1" applyProtection="1">
      <alignment vertical="center"/>
      <protection locked="0"/>
    </xf>
    <xf numFmtId="164" fontId="9" fillId="0" borderId="17" xfId="20" applyNumberFormat="1" applyFont="1" applyFill="1" applyBorder="1" applyAlignment="1" applyProtection="1">
      <alignment vertical="center"/>
      <protection locked="0"/>
    </xf>
    <xf numFmtId="164" fontId="10" fillId="0" borderId="14" xfId="20" applyNumberFormat="1" applyFont="1" applyFill="1" applyBorder="1" applyAlignment="1" applyProtection="1">
      <alignment vertical="center"/>
      <protection locked="0"/>
    </xf>
    <xf numFmtId="164" fontId="10" fillId="0" borderId="17" xfId="20" applyNumberFormat="1" applyFont="1" applyFill="1" applyBorder="1" applyAlignment="1" applyProtection="1">
      <alignment vertical="center"/>
      <protection locked="0"/>
    </xf>
    <xf numFmtId="49" fontId="9" fillId="0" borderId="19" xfId="20" applyNumberFormat="1" applyFont="1" applyFill="1" applyBorder="1" applyAlignment="1">
      <alignment horizontal="left" vertical="center" wrapText="1"/>
      <protection/>
    </xf>
    <xf numFmtId="164" fontId="9" fillId="0" borderId="20" xfId="23" applyNumberFormat="1" applyFont="1" applyFill="1" applyBorder="1" applyAlignment="1" applyProtection="1">
      <alignment vertical="center"/>
      <protection locked="0"/>
    </xf>
    <xf numFmtId="49" fontId="9" fillId="0" borderId="21" xfId="20" applyNumberFormat="1" applyFont="1" applyFill="1" applyBorder="1" applyAlignment="1">
      <alignment horizontal="center" vertical="center" wrapText="1"/>
      <protection/>
    </xf>
    <xf numFmtId="49" fontId="9" fillId="0" borderId="22" xfId="20" applyNumberFormat="1" applyFont="1" applyFill="1" applyBorder="1" applyAlignment="1">
      <alignment horizontal="left" vertical="center" wrapText="1"/>
      <protection/>
    </xf>
    <xf numFmtId="164" fontId="9" fillId="0" borderId="23" xfId="20" applyNumberFormat="1" applyFont="1" applyFill="1" applyBorder="1" applyAlignment="1" applyProtection="1">
      <alignment vertical="center"/>
      <protection locked="0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26" xfId="20" applyNumberFormat="1" applyFont="1" applyFill="1" applyBorder="1" applyAlignment="1" applyProtection="1">
      <alignment vertical="center"/>
      <protection locked="0"/>
    </xf>
    <xf numFmtId="49" fontId="9" fillId="0" borderId="7" xfId="21" applyNumberFormat="1" applyFont="1" applyFill="1" applyBorder="1" applyAlignment="1">
      <alignment horizontal="center" vertical="center"/>
      <protection/>
    </xf>
    <xf numFmtId="0" fontId="9" fillId="0" borderId="27" xfId="21" applyFont="1" applyFill="1" applyBorder="1" applyAlignment="1">
      <alignment horizontal="left" vertical="center" wrapText="1"/>
      <protection/>
    </xf>
    <xf numFmtId="49" fontId="9" fillId="0" borderId="28" xfId="20" applyNumberFormat="1" applyFont="1" applyFill="1" applyBorder="1" applyAlignment="1" quotePrefix="1">
      <alignment horizontal="center" vertical="center" wrapText="1"/>
      <protection/>
    </xf>
    <xf numFmtId="164" fontId="9" fillId="0" borderId="29" xfId="23" applyNumberFormat="1" applyFont="1" applyFill="1" applyBorder="1" applyAlignment="1" applyProtection="1">
      <alignment vertical="center"/>
      <protection locked="0"/>
    </xf>
    <xf numFmtId="49" fontId="10" fillId="0" borderId="12" xfId="21" applyNumberFormat="1" applyFont="1" applyFill="1" applyBorder="1" applyAlignment="1">
      <alignment horizontal="center" vertical="center"/>
      <protection/>
    </xf>
    <xf numFmtId="0" fontId="10" fillId="0" borderId="13" xfId="21" applyFont="1" applyFill="1" applyBorder="1" applyAlignment="1">
      <alignment horizontal="left" vertical="center" wrapText="1"/>
      <protection/>
    </xf>
    <xf numFmtId="0" fontId="9" fillId="0" borderId="12" xfId="21" applyFont="1" applyFill="1" applyBorder="1" applyAlignment="1" quotePrefix="1">
      <alignment horizontal="center" vertical="center" wrapText="1"/>
      <protection/>
    </xf>
    <xf numFmtId="164" fontId="9" fillId="0" borderId="15" xfId="2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9" fillId="0" borderId="12" xfId="20" applyNumberFormat="1" applyFont="1" applyFill="1" applyBorder="1" applyAlignment="1" quotePrefix="1">
      <alignment horizontal="center" vertical="center" wrapText="1"/>
      <protection/>
    </xf>
    <xf numFmtId="49" fontId="9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left" vertical="center" wrapText="1"/>
      <protection/>
    </xf>
    <xf numFmtId="164" fontId="9" fillId="0" borderId="14" xfId="21" applyNumberFormat="1" applyFont="1" applyFill="1" applyBorder="1" applyAlignment="1" applyProtection="1">
      <alignment vertical="center"/>
      <protection locked="0"/>
    </xf>
    <xf numFmtId="164" fontId="9" fillId="0" borderId="17" xfId="21" applyNumberFormat="1" applyFont="1" applyFill="1" applyBorder="1" applyAlignment="1" applyProtection="1">
      <alignment vertical="center"/>
      <protection locked="0"/>
    </xf>
    <xf numFmtId="164" fontId="10" fillId="0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9" fillId="0" borderId="0" xfId="20" applyNumberFormat="1" applyFont="1" applyBorder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9" fontId="9" fillId="0" borderId="28" xfId="22" applyNumberFormat="1" applyFont="1" applyFill="1" applyBorder="1" applyAlignment="1">
      <alignment horizontal="center" vertical="center"/>
      <protection/>
    </xf>
    <xf numFmtId="49" fontId="9" fillId="0" borderId="27" xfId="22" applyNumberFormat="1" applyFont="1" applyFill="1" applyBorder="1" applyAlignment="1">
      <alignment horizontal="left" vertical="center" wrapText="1"/>
      <protection/>
    </xf>
    <xf numFmtId="49" fontId="9" fillId="0" borderId="28" xfId="22" applyNumberFormat="1" applyFont="1" applyFill="1" applyBorder="1" applyAlignment="1">
      <alignment horizontal="center" vertical="center" wrapText="1"/>
      <protection/>
    </xf>
    <xf numFmtId="164" fontId="9" fillId="0" borderId="27" xfId="22" applyNumberFormat="1" applyFont="1" applyFill="1" applyBorder="1" applyAlignment="1" applyProtection="1">
      <alignment vertical="center"/>
      <protection locked="0"/>
    </xf>
    <xf numFmtId="164" fontId="9" fillId="0" borderId="10" xfId="22" applyNumberFormat="1" applyFont="1" applyFill="1" applyBorder="1" applyAlignment="1" applyProtection="1">
      <alignment vertical="center"/>
      <protection locked="0"/>
    </xf>
    <xf numFmtId="164" fontId="9" fillId="0" borderId="30" xfId="22" applyNumberFormat="1" applyFont="1" applyFill="1" applyBorder="1" applyAlignment="1" applyProtection="1">
      <alignment vertical="center"/>
      <protection locked="0"/>
    </xf>
    <xf numFmtId="164" fontId="9" fillId="0" borderId="31" xfId="22" applyNumberFormat="1" applyFont="1" applyFill="1" applyBorder="1" applyAlignment="1" applyProtection="1">
      <alignment vertical="center"/>
      <protection locked="0"/>
    </xf>
    <xf numFmtId="49" fontId="9" fillId="0" borderId="12" xfId="22" applyNumberFormat="1" applyFont="1" applyFill="1" applyBorder="1" applyAlignment="1">
      <alignment horizontal="center" vertical="center"/>
      <protection/>
    </xf>
    <xf numFmtId="49" fontId="9" fillId="0" borderId="13" xfId="22" applyNumberFormat="1" applyFont="1" applyFill="1" applyBorder="1" applyAlignment="1">
      <alignment horizontal="left" vertical="center" wrapText="1"/>
      <protection/>
    </xf>
    <xf numFmtId="49" fontId="9" fillId="0" borderId="12" xfId="22" applyNumberFormat="1" applyFont="1" applyFill="1" applyBorder="1" applyAlignment="1">
      <alignment horizontal="center" vertical="center" wrapText="1"/>
      <protection/>
    </xf>
    <xf numFmtId="164" fontId="9" fillId="0" borderId="13" xfId="22" applyNumberFormat="1" applyFont="1" applyFill="1" applyBorder="1" applyAlignment="1" applyProtection="1">
      <alignment vertical="center"/>
      <protection locked="0"/>
    </xf>
    <xf numFmtId="164" fontId="9" fillId="0" borderId="15" xfId="22" applyNumberFormat="1" applyFont="1" applyFill="1" applyBorder="1" applyAlignment="1" applyProtection="1">
      <alignment vertical="center"/>
      <protection locked="0"/>
    </xf>
    <xf numFmtId="164" fontId="9" fillId="0" borderId="16" xfId="22" applyNumberFormat="1" applyFont="1" applyFill="1" applyBorder="1" applyAlignment="1" applyProtection="1">
      <alignment vertical="center"/>
      <protection locked="0"/>
    </xf>
    <xf numFmtId="49" fontId="10" fillId="0" borderId="12" xfId="22" applyNumberFormat="1" applyFont="1" applyFill="1" applyBorder="1" applyAlignment="1">
      <alignment horizontal="center" vertical="center"/>
      <protection/>
    </xf>
    <xf numFmtId="49" fontId="10" fillId="0" borderId="13" xfId="22" applyNumberFormat="1" applyFont="1" applyFill="1" applyBorder="1" applyAlignment="1">
      <alignment horizontal="left" vertical="center" wrapText="1"/>
      <protection/>
    </xf>
    <xf numFmtId="164" fontId="10" fillId="0" borderId="13" xfId="22" applyNumberFormat="1" applyFont="1" applyFill="1" applyBorder="1" applyAlignment="1" applyProtection="1">
      <alignment vertical="center"/>
      <protection locked="0"/>
    </xf>
    <xf numFmtId="164" fontId="10" fillId="0" borderId="15" xfId="22" applyNumberFormat="1" applyFont="1" applyFill="1" applyBorder="1" applyAlignment="1" applyProtection="1">
      <alignment vertical="center"/>
      <protection locked="0"/>
    </xf>
    <xf numFmtId="164" fontId="10" fillId="0" borderId="16" xfId="22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9" fillId="0" borderId="32" xfId="22" applyNumberFormat="1" applyFont="1" applyFill="1" applyBorder="1" applyAlignment="1">
      <alignment horizontal="center" vertical="center"/>
      <protection/>
    </xf>
    <xf numFmtId="49" fontId="9" fillId="0" borderId="19" xfId="22" applyNumberFormat="1" applyFont="1" applyFill="1" applyBorder="1" applyAlignment="1">
      <alignment horizontal="left" vertical="center" wrapText="1"/>
      <protection/>
    </xf>
    <xf numFmtId="49" fontId="9" fillId="0" borderId="32" xfId="22" applyNumberFormat="1" applyFont="1" applyFill="1" applyBorder="1" applyAlignment="1">
      <alignment horizontal="center" vertical="center" wrapText="1"/>
      <protection/>
    </xf>
    <xf numFmtId="164" fontId="9" fillId="0" borderId="19" xfId="22" applyNumberFormat="1" applyFont="1" applyFill="1" applyBorder="1" applyAlignment="1" applyProtection="1">
      <alignment vertical="center"/>
      <protection locked="0"/>
    </xf>
    <xf numFmtId="164" fontId="9" fillId="0" borderId="33" xfId="22" applyNumberFormat="1" applyFont="1" applyFill="1" applyBorder="1" applyAlignment="1" applyProtection="1">
      <alignment vertical="center"/>
      <protection locked="0"/>
    </xf>
    <xf numFmtId="164" fontId="9" fillId="0" borderId="34" xfId="22" applyNumberFormat="1" applyFont="1" applyFill="1" applyBorder="1" applyAlignment="1" applyProtection="1">
      <alignment vertical="center"/>
      <protection locked="0"/>
    </xf>
    <xf numFmtId="49" fontId="9" fillId="0" borderId="21" xfId="22" applyNumberFormat="1" applyFont="1" applyFill="1" applyBorder="1" applyAlignment="1">
      <alignment horizontal="center" vertical="center"/>
      <protection/>
    </xf>
    <xf numFmtId="49" fontId="9" fillId="0" borderId="21" xfId="22" applyNumberFormat="1" applyFont="1" applyFill="1" applyBorder="1" applyAlignment="1">
      <alignment horizontal="center" vertical="center" wrapText="1"/>
      <protection/>
    </xf>
    <xf numFmtId="164" fontId="9" fillId="0" borderId="23" xfId="2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7" xfId="0" applyFont="1" applyFill="1" applyBorder="1" applyAlignment="1" quotePrefix="1">
      <alignment horizontal="center" vertical="center" wrapText="1"/>
    </xf>
    <xf numFmtId="164" fontId="9" fillId="0" borderId="28" xfId="0" applyNumberFormat="1" applyFont="1" applyBorder="1" applyAlignment="1">
      <alignment vertical="center"/>
    </xf>
    <xf numFmtId="0" fontId="11" fillId="0" borderId="13" xfId="0" applyFont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 quotePrefix="1">
      <alignment horizontal="center" vertical="center" wrapText="1"/>
    </xf>
    <xf numFmtId="164" fontId="10" fillId="0" borderId="12" xfId="0" applyNumberFormat="1" applyFont="1" applyBorder="1" applyAlignment="1">
      <alignment vertical="center"/>
    </xf>
    <xf numFmtId="16" fontId="11" fillId="0" borderId="13" xfId="0" applyNumberFormat="1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14" fontId="11" fillId="0" borderId="13" xfId="0" applyNumberFormat="1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0" fontId="11" fillId="0" borderId="13" xfId="0" applyNumberFormat="1" applyFont="1" applyBorder="1" applyAlignment="1" quotePrefix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0" fillId="3" borderId="12" xfId="24" applyFont="1" applyFill="1" applyBorder="1" applyAlignment="1">
      <alignment vertical="center" wrapText="1"/>
      <protection/>
    </xf>
    <xf numFmtId="164" fontId="5" fillId="0" borderId="12" xfId="0" applyNumberFormat="1" applyFont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9" fillId="0" borderId="19" xfId="0" applyNumberFormat="1" applyFont="1" applyBorder="1" applyAlignment="1" quotePrefix="1">
      <alignment horizontal="center" vertical="center"/>
    </xf>
    <xf numFmtId="0" fontId="9" fillId="3" borderId="32" xfId="24" applyFont="1" applyFill="1" applyBorder="1" applyAlignment="1">
      <alignment vertical="center" wrapText="1"/>
      <protection/>
    </xf>
    <xf numFmtId="0" fontId="9" fillId="0" borderId="32" xfId="0" applyFont="1" applyBorder="1" applyAlignment="1" quotePrefix="1">
      <alignment horizontal="center" vertical="center" wrapText="1"/>
    </xf>
    <xf numFmtId="164" fontId="10" fillId="0" borderId="32" xfId="0" applyNumberFormat="1" applyFont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9" fillId="0" borderId="28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9" fillId="0" borderId="32" xfId="0" applyFont="1" applyFill="1" applyBorder="1" applyAlignment="1" quotePrefix="1">
      <alignment horizontal="center" vertical="center" wrapText="1"/>
    </xf>
    <xf numFmtId="164" fontId="9" fillId="0" borderId="32" xfId="0" applyNumberFormat="1" applyFont="1" applyBorder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0" fontId="9" fillId="0" borderId="28" xfId="0" applyFont="1" applyFill="1" applyBorder="1" applyAlignment="1" quotePrefix="1">
      <alignment horizontal="center" vertical="center" wrapText="1"/>
    </xf>
    <xf numFmtId="164" fontId="10" fillId="0" borderId="28" xfId="0" applyNumberFormat="1" applyFont="1" applyBorder="1" applyAlignment="1">
      <alignment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9" fillId="0" borderId="21" xfId="0" applyFont="1" applyBorder="1" applyAlignment="1" quotePrefix="1">
      <alignment horizontal="center" vertical="center" wrapText="1"/>
    </xf>
    <xf numFmtId="164" fontId="10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13" xfId="20" applyNumberFormat="1" applyFont="1" applyFill="1" applyBorder="1" applyAlignment="1">
      <alignment horizontal="left" vertical="top" wrapText="1"/>
      <protection/>
    </xf>
    <xf numFmtId="3" fontId="9" fillId="5" borderId="38" xfId="20" applyNumberFormat="1" applyFont="1" applyFill="1" applyBorder="1" applyAlignment="1">
      <alignment horizontal="center" vertical="center"/>
      <protection/>
    </xf>
    <xf numFmtId="3" fontId="9" fillId="5" borderId="35" xfId="20" applyNumberFormat="1" applyFont="1" applyFill="1" applyBorder="1" applyAlignment="1">
      <alignment horizontal="center" vertical="center" wrapText="1"/>
      <protection/>
    </xf>
    <xf numFmtId="3" fontId="9" fillId="5" borderId="39" xfId="20" applyNumberFormat="1" applyFont="1" applyFill="1" applyBorder="1" applyAlignment="1">
      <alignment horizontal="center" vertical="center" wrapText="1"/>
      <protection/>
    </xf>
    <xf numFmtId="49" fontId="9" fillId="6" borderId="6" xfId="20" applyNumberFormat="1" applyFont="1" applyFill="1" applyBorder="1" applyAlignment="1">
      <alignment horizontal="center" vertical="center" wrapText="1"/>
      <protection/>
    </xf>
    <xf numFmtId="49" fontId="9" fillId="6" borderId="3" xfId="20" applyNumberFormat="1" applyFont="1" applyFill="1" applyBorder="1" applyAlignment="1">
      <alignment horizontal="center" vertical="center" wrapText="1"/>
      <protection/>
    </xf>
    <xf numFmtId="3" fontId="9" fillId="6" borderId="35" xfId="20" applyNumberFormat="1" applyFont="1" applyFill="1" applyBorder="1" applyAlignment="1">
      <alignment horizontal="center" vertical="center"/>
      <protection/>
    </xf>
    <xf numFmtId="3" fontId="9" fillId="6" borderId="35" xfId="20" applyNumberFormat="1" applyFont="1" applyFill="1" applyBorder="1" applyAlignment="1">
      <alignment horizontal="center" vertical="center" wrapText="1"/>
      <protection/>
    </xf>
    <xf numFmtId="3" fontId="9" fillId="6" borderId="39" xfId="20" applyNumberFormat="1" applyFont="1" applyFill="1" applyBorder="1" applyAlignment="1">
      <alignment horizontal="center" vertical="center" wrapText="1"/>
      <protection/>
    </xf>
    <xf numFmtId="49" fontId="9" fillId="0" borderId="22" xfId="22" applyNumberFormat="1" applyFont="1" applyFill="1" applyBorder="1" applyAlignment="1">
      <alignment horizontal="left" vertical="top" wrapText="1"/>
      <protection/>
    </xf>
    <xf numFmtId="4" fontId="9" fillId="5" borderId="40" xfId="22" applyNumberFormat="1" applyFont="1" applyFill="1" applyBorder="1" applyAlignment="1">
      <alignment horizontal="center" vertical="center"/>
      <protection/>
    </xf>
    <xf numFmtId="4" fontId="9" fillId="5" borderId="41" xfId="22" applyNumberFormat="1" applyFont="1" applyFill="1" applyBorder="1" applyAlignment="1">
      <alignment horizontal="center" vertical="center"/>
      <protection/>
    </xf>
    <xf numFmtId="4" fontId="9" fillId="5" borderId="42" xfId="22" applyNumberFormat="1" applyFont="1" applyFill="1" applyBorder="1" applyAlignment="1">
      <alignment horizontal="center" vertical="center"/>
      <protection/>
    </xf>
    <xf numFmtId="4" fontId="9" fillId="5" borderId="43" xfId="22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49" fontId="9" fillId="5" borderId="38" xfId="20" applyNumberFormat="1" applyFont="1" applyFill="1" applyBorder="1" applyAlignment="1">
      <alignment horizontal="center" vertical="center" wrapText="1"/>
      <protection/>
    </xf>
    <xf numFmtId="49" fontId="9" fillId="5" borderId="1" xfId="20" applyNumberFormat="1" applyFont="1" applyFill="1" applyBorder="1" applyAlignment="1">
      <alignment horizontal="center" vertical="center" wrapText="1"/>
      <protection/>
    </xf>
    <xf numFmtId="0" fontId="9" fillId="7" borderId="1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 quotePrefix="1">
      <alignment horizontal="center" vertical="center" wrapText="1"/>
    </xf>
    <xf numFmtId="164" fontId="9" fillId="8" borderId="1" xfId="0" applyNumberFormat="1" applyFont="1" applyFill="1" applyBorder="1" applyAlignment="1">
      <alignment vertical="center"/>
    </xf>
    <xf numFmtId="0" fontId="9" fillId="8" borderId="35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9" fillId="5" borderId="40" xfId="20" applyNumberFormat="1" applyFont="1" applyFill="1" applyBorder="1" applyAlignment="1">
      <alignment horizontal="center" vertical="center" wrapText="1"/>
      <protection/>
    </xf>
    <xf numFmtId="49" fontId="9" fillId="5" borderId="43" xfId="20" applyNumberFormat="1" applyFont="1" applyFill="1" applyBorder="1" applyAlignment="1">
      <alignment horizontal="center" vertical="center" wrapText="1"/>
      <protection/>
    </xf>
    <xf numFmtId="0" fontId="10" fillId="5" borderId="41" xfId="24" applyFont="1" applyFill="1" applyBorder="1" applyAlignment="1">
      <alignment horizontal="center" vertical="center" wrapText="1"/>
      <protection/>
    </xf>
    <xf numFmtId="0" fontId="9" fillId="5" borderId="42" xfId="24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9" fillId="3" borderId="48" xfId="24" applyFont="1" applyFill="1" applyBorder="1" applyAlignment="1">
      <alignment vertical="center" wrapText="1"/>
      <protection/>
    </xf>
    <xf numFmtId="0" fontId="9" fillId="3" borderId="29" xfId="24" applyFont="1" applyFill="1" applyBorder="1" applyAlignment="1">
      <alignment horizontal="center" vertical="center" wrapText="1"/>
      <protection/>
    </xf>
    <xf numFmtId="164" fontId="5" fillId="0" borderId="49" xfId="0" applyNumberFormat="1" applyFont="1" applyBorder="1" applyAlignment="1">
      <alignment vertical="center"/>
    </xf>
    <xf numFmtId="164" fontId="6" fillId="0" borderId="5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1" fillId="3" borderId="17" xfId="24" applyFont="1" applyFill="1" applyBorder="1" applyAlignment="1">
      <alignment vertical="center" wrapText="1"/>
      <protection/>
    </xf>
    <xf numFmtId="0" fontId="9" fillId="3" borderId="14" xfId="24" applyFont="1" applyFill="1" applyBorder="1" applyAlignment="1">
      <alignment horizontal="center" vertical="center" wrapText="1"/>
      <protection/>
    </xf>
    <xf numFmtId="164" fontId="5" fillId="0" borderId="15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9" fillId="3" borderId="17" xfId="24" applyFont="1" applyFill="1" applyBorder="1" applyAlignment="1">
      <alignment vertical="center" wrapText="1"/>
      <protection/>
    </xf>
    <xf numFmtId="0" fontId="10" fillId="3" borderId="17" xfId="24" applyFont="1" applyFill="1" applyBorder="1" applyAlignment="1">
      <alignment vertical="center" wrapText="1"/>
      <protection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4" xfId="24" applyFont="1" applyFill="1" applyBorder="1" applyAlignment="1">
      <alignment horizontal="center" vertical="center" wrapText="1"/>
      <protection/>
    </xf>
    <xf numFmtId="164" fontId="6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3" borderId="24" xfId="24" applyFont="1" applyFill="1" applyBorder="1" applyAlignment="1">
      <alignment horizontal="center" vertical="center" wrapText="1"/>
      <protection/>
    </xf>
    <xf numFmtId="164" fontId="9" fillId="0" borderId="24" xfId="0" applyNumberFormat="1" applyFont="1" applyBorder="1" applyAlignment="1">
      <alignment vertical="center"/>
    </xf>
    <xf numFmtId="164" fontId="6" fillId="0" borderId="5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9" fillId="0" borderId="0" xfId="2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13" xfId="23" applyFont="1" applyBorder="1" applyAlignment="1" applyProtection="1">
      <alignment horizontal="left" vertical="center"/>
      <protection locked="0"/>
    </xf>
    <xf numFmtId="3" fontId="10" fillId="0" borderId="13" xfId="23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3" xfId="23" applyFont="1" applyBorder="1" applyAlignment="1" applyProtection="1">
      <alignment vertical="center"/>
      <protection locked="0"/>
    </xf>
    <xf numFmtId="0" fontId="3" fillId="0" borderId="12" xfId="23" applyFont="1" applyBorder="1" applyAlignment="1" applyProtection="1">
      <alignment vertical="center"/>
      <protection locked="0"/>
    </xf>
    <xf numFmtId="0" fontId="10" fillId="0" borderId="12" xfId="23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0" fontId="10" fillId="0" borderId="59" xfId="23" applyFont="1" applyBorder="1" applyAlignment="1" applyProtection="1">
      <alignment horizontal="left" vertical="center"/>
      <protection locked="0"/>
    </xf>
    <xf numFmtId="0" fontId="10" fillId="0" borderId="59" xfId="23" applyFont="1" applyBorder="1" applyAlignment="1" applyProtection="1">
      <alignment vertical="center"/>
      <protection locked="0"/>
    </xf>
    <xf numFmtId="0" fontId="10" fillId="0" borderId="60" xfId="0" applyFont="1" applyBorder="1" applyAlignment="1">
      <alignment vertical="center"/>
    </xf>
    <xf numFmtId="3" fontId="10" fillId="0" borderId="14" xfId="23" applyNumberFormat="1" applyFont="1" applyBorder="1" applyAlignment="1" applyProtection="1">
      <alignment vertical="center"/>
      <protection locked="0"/>
    </xf>
    <xf numFmtId="3" fontId="10" fillId="0" borderId="17" xfId="23" applyNumberFormat="1" applyFont="1" applyBorder="1" applyAlignment="1" applyProtection="1">
      <alignment vertical="center"/>
      <protection locked="0"/>
    </xf>
    <xf numFmtId="3" fontId="10" fillId="0" borderId="6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0" fillId="0" borderId="62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164" fontId="5" fillId="0" borderId="65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164" fontId="5" fillId="0" borderId="67" xfId="0" applyNumberFormat="1" applyFont="1" applyBorder="1" applyAlignment="1">
      <alignment/>
    </xf>
    <xf numFmtId="164" fontId="5" fillId="0" borderId="64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0" xfId="0" applyFont="1" applyBorder="1" applyAlignment="1">
      <alignment/>
    </xf>
    <xf numFmtId="49" fontId="9" fillId="0" borderId="0" xfId="20" applyNumberFormat="1" applyFont="1" applyBorder="1" applyAlignment="1" applyProtection="1">
      <alignment horizontal="left" vertical="center" wrapText="1"/>
      <protection locked="0"/>
    </xf>
    <xf numFmtId="49" fontId="9" fillId="1" borderId="38" xfId="2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22" applyNumberFormat="1" applyFont="1" applyAlignment="1" applyProtection="1">
      <alignment horizontal="right" vertical="center"/>
      <protection locked="0"/>
    </xf>
    <xf numFmtId="49" fontId="9" fillId="1" borderId="1" xfId="22" applyNumberFormat="1" applyFont="1" applyFill="1" applyBorder="1" applyAlignment="1" applyProtection="1">
      <alignment horizontal="center" vertical="center"/>
      <protection locked="0"/>
    </xf>
    <xf numFmtId="49" fontId="9" fillId="0" borderId="0" xfId="20" applyNumberFormat="1" applyFont="1" applyBorder="1" applyAlignment="1" applyProtection="1">
      <alignment horizontal="right" vertical="center" wrapText="1"/>
      <protection locked="0"/>
    </xf>
    <xf numFmtId="49" fontId="9" fillId="1" borderId="1" xfId="20" applyNumberFormat="1" applyFont="1" applyFill="1" applyBorder="1" applyAlignment="1" applyProtection="1">
      <alignment horizontal="center" vertical="center" wrapText="1"/>
      <protection locked="0"/>
    </xf>
    <xf numFmtId="49" fontId="9" fillId="1" borderId="39" xfId="2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49" fontId="9" fillId="0" borderId="12" xfId="23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4" fontId="10" fillId="4" borderId="12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77" xfId="0" applyFont="1" applyFill="1" applyBorder="1" applyAlignment="1" applyProtection="1">
      <alignment horizontal="left" vertical="center"/>
      <protection hidden="1" locked="0"/>
    </xf>
    <xf numFmtId="0" fontId="5" fillId="0" borderId="6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49" fontId="6" fillId="2" borderId="77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6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right" vertical="center" wrapText="1"/>
      <protection hidden="1"/>
    </xf>
    <xf numFmtId="0" fontId="21" fillId="0" borderId="78" xfId="0" applyFont="1" applyBorder="1" applyAlignment="1" applyProtection="1">
      <alignment horizontal="right" wrapText="1"/>
      <protection hidden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78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78" xfId="0" applyFont="1" applyBorder="1" applyAlignment="1" applyProtection="1">
      <alignment horizontal="right"/>
      <protection hidden="1"/>
    </xf>
    <xf numFmtId="0" fontId="20" fillId="0" borderId="0" xfId="0" applyFont="1" applyAlignment="1">
      <alignment horizontal="left"/>
    </xf>
    <xf numFmtId="1" fontId="6" fillId="2" borderId="77" xfId="0" applyNumberFormat="1" applyFont="1" applyFill="1" applyBorder="1" applyAlignment="1" applyProtection="1">
      <alignment horizontal="center" vertical="center"/>
      <protection hidden="1" locked="0"/>
    </xf>
    <xf numFmtId="1" fontId="6" fillId="2" borderId="60" xfId="0" applyNumberFormat="1" applyFont="1" applyFill="1" applyBorder="1" applyAlignment="1" applyProtection="1">
      <alignment horizontal="center" vertical="center"/>
      <protection hidden="1" locked="0"/>
    </xf>
    <xf numFmtId="0" fontId="8" fillId="2" borderId="77" xfId="19" applyFont="1" applyFill="1" applyBorder="1" applyAlignment="1" applyProtection="1">
      <alignment/>
      <protection hidden="1" locked="0"/>
    </xf>
    <xf numFmtId="0" fontId="6" fillId="0" borderId="6" xfId="0" applyFont="1" applyBorder="1" applyAlignment="1" applyProtection="1">
      <alignment/>
      <protection hidden="1" locked="0"/>
    </xf>
    <xf numFmtId="0" fontId="6" fillId="0" borderId="60" xfId="0" applyFont="1" applyBorder="1" applyAlignment="1" applyProtection="1">
      <alignment/>
      <protection hidden="1" locked="0"/>
    </xf>
    <xf numFmtId="0" fontId="4" fillId="2" borderId="77" xfId="19" applyFill="1" applyBorder="1" applyAlignment="1" applyProtection="1">
      <alignment/>
      <protection hidden="1" locked="0"/>
    </xf>
    <xf numFmtId="0" fontId="5" fillId="0" borderId="6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77" xfId="0" applyFont="1" applyFill="1" applyBorder="1" applyAlignment="1" applyProtection="1">
      <alignment horizontal="right" vertical="center"/>
      <protection hidden="1" locked="0"/>
    </xf>
    <xf numFmtId="0" fontId="5" fillId="0" borderId="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78" xfId="0" applyFont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center"/>
      <protection hidden="1" locked="0"/>
    </xf>
    <xf numFmtId="49" fontId="6" fillId="2" borderId="77" xfId="0" applyNumberFormat="1" applyFont="1" applyFill="1" applyBorder="1" applyAlignment="1" applyProtection="1">
      <alignment horizontal="left" vertical="center"/>
      <protection hidden="1" locked="0"/>
    </xf>
    <xf numFmtId="49" fontId="6" fillId="0" borderId="6" xfId="0" applyNumberFormat="1" applyFont="1" applyBorder="1" applyAlignment="1" applyProtection="1">
      <alignment horizontal="left" vertical="center"/>
      <protection hidden="1" locked="0"/>
    </xf>
    <xf numFmtId="49" fontId="6" fillId="0" borderId="60" xfId="0" applyNumberFormat="1" applyFont="1" applyBorder="1" applyAlignment="1" applyProtection="1">
      <alignment horizontal="left" vertical="center"/>
      <protection hidden="1" locked="0"/>
    </xf>
    <xf numFmtId="49" fontId="4" fillId="2" borderId="77" xfId="19" applyNumberForma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Alignment="1">
      <alignment/>
    </xf>
    <xf numFmtId="0" fontId="5" fillId="0" borderId="79" xfId="0" applyFont="1" applyBorder="1" applyAlignment="1" applyProtection="1">
      <alignment horizontal="center" vertical="top"/>
      <protection hidden="1"/>
    </xf>
    <xf numFmtId="0" fontId="5" fillId="0" borderId="79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9" fillId="0" borderId="0" xfId="20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>
      <alignment horizontal="right"/>
    </xf>
    <xf numFmtId="49" fontId="9" fillId="5" borderId="80" xfId="20" applyNumberFormat="1" applyFont="1" applyFill="1" applyBorder="1" applyAlignment="1">
      <alignment horizontal="center" vertical="center" wrapText="1"/>
      <protection/>
    </xf>
    <xf numFmtId="49" fontId="9" fillId="5" borderId="3" xfId="20" applyNumberFormat="1" applyFont="1" applyFill="1" applyBorder="1" applyAlignment="1">
      <alignment horizontal="center" vertical="center" wrapText="1"/>
      <protection/>
    </xf>
    <xf numFmtId="3" fontId="9" fillId="5" borderId="38" xfId="20" applyNumberFormat="1" applyFont="1" applyFill="1" applyBorder="1" applyAlignment="1">
      <alignment horizontal="center" vertical="center"/>
      <protection/>
    </xf>
    <xf numFmtId="3" fontId="9" fillId="5" borderId="35" xfId="20" applyNumberFormat="1" applyFont="1" applyFill="1" applyBorder="1" applyAlignment="1">
      <alignment horizontal="center" vertical="center"/>
      <protection/>
    </xf>
    <xf numFmtId="3" fontId="9" fillId="5" borderId="39" xfId="20" applyNumberFormat="1" applyFont="1" applyFill="1" applyBorder="1" applyAlignment="1">
      <alignment horizontal="center" vertical="center"/>
      <protection/>
    </xf>
    <xf numFmtId="49" fontId="9" fillId="6" borderId="35" xfId="20" applyNumberFormat="1" applyFont="1" applyFill="1" applyBorder="1" applyAlignment="1">
      <alignment horizontal="left" vertical="center" wrapText="1"/>
      <protection/>
    </xf>
    <xf numFmtId="49" fontId="9" fillId="6" borderId="39" xfId="20" applyNumberFormat="1" applyFont="1" applyFill="1" applyBorder="1" applyAlignment="1">
      <alignment horizontal="left" vertical="center" wrapText="1"/>
      <protection/>
    </xf>
    <xf numFmtId="49" fontId="9" fillId="6" borderId="38" xfId="21" applyNumberFormat="1" applyFont="1" applyFill="1" applyBorder="1" applyAlignment="1">
      <alignment horizontal="left" vertical="center" wrapText="1"/>
      <protection/>
    </xf>
    <xf numFmtId="49" fontId="9" fillId="6" borderId="35" xfId="21" applyNumberFormat="1" applyFont="1" applyFill="1" applyBorder="1" applyAlignment="1">
      <alignment horizontal="left" vertical="center" wrapText="1"/>
      <protection/>
    </xf>
    <xf numFmtId="49" fontId="9" fillId="6" borderId="39" xfId="21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left" vertical="center"/>
    </xf>
    <xf numFmtId="49" fontId="9" fillId="0" borderId="0" xfId="20" applyNumberFormat="1" applyFont="1" applyBorder="1" applyAlignment="1" applyProtection="1">
      <alignment horizontal="center" vertical="center" wrapText="1"/>
      <protection locked="0"/>
    </xf>
    <xf numFmtId="49" fontId="9" fillId="5" borderId="80" xfId="22" applyNumberFormat="1" applyFont="1" applyFill="1" applyBorder="1" applyAlignment="1">
      <alignment horizontal="center" vertical="center" wrapText="1"/>
      <protection/>
    </xf>
    <xf numFmtId="49" fontId="9" fillId="5" borderId="3" xfId="22" applyNumberFormat="1" applyFont="1" applyFill="1" applyBorder="1" applyAlignment="1">
      <alignment horizontal="center" vertical="center" wrapText="1"/>
      <protection/>
    </xf>
    <xf numFmtId="49" fontId="9" fillId="5" borderId="4" xfId="22" applyNumberFormat="1" applyFont="1" applyFill="1" applyBorder="1" applyAlignment="1">
      <alignment vertical="center" wrapText="1"/>
      <protection/>
    </xf>
    <xf numFmtId="49" fontId="9" fillId="5" borderId="6" xfId="22" applyNumberFormat="1" applyFont="1" applyFill="1" applyBorder="1" applyAlignment="1">
      <alignment vertical="center" wrapText="1"/>
      <protection/>
    </xf>
    <xf numFmtId="4" fontId="9" fillId="5" borderId="35" xfId="22" applyNumberFormat="1" applyFont="1" applyFill="1" applyBorder="1" applyAlignment="1">
      <alignment horizontal="center" vertical="center" wrapText="1"/>
      <protection/>
    </xf>
    <xf numFmtId="4" fontId="9" fillId="5" borderId="39" xfId="22" applyNumberFormat="1" applyFont="1" applyFill="1" applyBorder="1" applyAlignment="1">
      <alignment horizontal="center" vertical="center" wrapText="1"/>
      <protection/>
    </xf>
    <xf numFmtId="4" fontId="9" fillId="5" borderId="40" xfId="22" applyNumberFormat="1" applyFont="1" applyFill="1" applyBorder="1" applyAlignment="1">
      <alignment horizontal="center" vertical="center"/>
      <protection/>
    </xf>
    <xf numFmtId="4" fontId="9" fillId="5" borderId="41" xfId="22" applyNumberFormat="1" applyFont="1" applyFill="1" applyBorder="1" applyAlignment="1">
      <alignment horizontal="center" vertical="center"/>
      <protection/>
    </xf>
    <xf numFmtId="4" fontId="9" fillId="5" borderId="42" xfId="2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0" fontId="9" fillId="0" borderId="81" xfId="0" applyFont="1" applyBorder="1" applyAlignment="1">
      <alignment horizontal="right" vertical="center" wrapText="1"/>
    </xf>
    <xf numFmtId="0" fontId="9" fillId="0" borderId="6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5_AKTIVA" xfId="20"/>
    <cellStyle name="Normal_2005_PASIVA" xfId="21"/>
    <cellStyle name="Normal_2005_racun d&amp;g" xfId="22"/>
    <cellStyle name="Normal_Sheet1" xfId="23"/>
    <cellStyle name="Normal_TFI-FIN" xfId="24"/>
    <cellStyle name="Percent" xfId="25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I27" sqref="I27"/>
    </sheetView>
  </sheetViews>
  <sheetFormatPr defaultColWidth="9.140625" defaultRowHeight="12.75"/>
  <cols>
    <col min="2" max="2" width="12.00390625" style="0" customWidth="1"/>
    <col min="8" max="8" width="17.00390625" style="0" customWidth="1"/>
    <col min="9" max="9" width="23.8515625" style="0" customWidth="1"/>
  </cols>
  <sheetData>
    <row r="1" spans="1:10" ht="12.75">
      <c r="A1" s="359" t="s">
        <v>409</v>
      </c>
      <c r="B1" s="360"/>
      <c r="C1" s="361"/>
      <c r="D1" s="1"/>
      <c r="E1" s="1"/>
      <c r="F1" s="1"/>
      <c r="G1" s="1"/>
      <c r="H1" s="1"/>
      <c r="I1" s="1"/>
      <c r="J1" s="1"/>
    </row>
    <row r="2" spans="1:10" ht="12.75">
      <c r="A2" s="362" t="s">
        <v>357</v>
      </c>
      <c r="B2" s="363"/>
      <c r="C2" s="363"/>
      <c r="D2" s="364"/>
      <c r="E2" s="2" t="s">
        <v>451</v>
      </c>
      <c r="F2" s="3"/>
      <c r="G2" s="4" t="s">
        <v>358</v>
      </c>
      <c r="H2" s="2" t="s">
        <v>450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365" t="s">
        <v>382</v>
      </c>
      <c r="B4" s="365"/>
      <c r="C4" s="365"/>
      <c r="D4" s="365"/>
      <c r="E4" s="365"/>
      <c r="F4" s="365"/>
      <c r="G4" s="365"/>
      <c r="H4" s="365"/>
      <c r="I4" s="365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366" t="s">
        <v>359</v>
      </c>
      <c r="B6" s="367"/>
      <c r="C6" s="354" t="s">
        <v>437</v>
      </c>
      <c r="D6" s="355"/>
      <c r="E6" s="356"/>
      <c r="F6" s="356"/>
      <c r="G6" s="356"/>
      <c r="H6" s="356"/>
      <c r="I6" s="18"/>
      <c r="J6" s="1"/>
    </row>
    <row r="7" spans="1:10" ht="12.75">
      <c r="A7" s="19"/>
      <c r="B7" s="19"/>
      <c r="C7" s="9"/>
      <c r="D7" s="9"/>
      <c r="E7" s="356"/>
      <c r="F7" s="356"/>
      <c r="G7" s="356"/>
      <c r="H7" s="356"/>
      <c r="I7" s="18"/>
      <c r="J7" s="1"/>
    </row>
    <row r="8" spans="1:10" ht="12.75">
      <c r="A8" s="357" t="s">
        <v>410</v>
      </c>
      <c r="B8" s="358"/>
      <c r="C8" s="354" t="s">
        <v>438</v>
      </c>
      <c r="D8" s="355"/>
      <c r="E8" s="356"/>
      <c r="F8" s="356"/>
      <c r="G8" s="356"/>
      <c r="H8" s="356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347" t="s">
        <v>360</v>
      </c>
      <c r="B10" s="348"/>
      <c r="C10" s="354" t="s">
        <v>439</v>
      </c>
      <c r="D10" s="355"/>
      <c r="E10" s="9"/>
      <c r="F10" s="9"/>
      <c r="G10" s="9"/>
      <c r="H10" s="9"/>
      <c r="I10" s="9"/>
      <c r="J10" s="1"/>
    </row>
    <row r="11" spans="1:10" ht="12.75">
      <c r="A11" s="349"/>
      <c r="B11" s="349"/>
      <c r="C11" s="9"/>
      <c r="D11" s="9"/>
      <c r="E11" s="9"/>
      <c r="F11" s="9"/>
      <c r="G11" s="9"/>
      <c r="H11" s="9"/>
      <c r="I11" s="9"/>
      <c r="J11" s="1"/>
    </row>
    <row r="12" spans="1:10" ht="12.75">
      <c r="A12" s="366" t="s">
        <v>408</v>
      </c>
      <c r="B12" s="367"/>
      <c r="C12" s="350" t="s">
        <v>440</v>
      </c>
      <c r="D12" s="351"/>
      <c r="E12" s="351"/>
      <c r="F12" s="351"/>
      <c r="G12" s="351"/>
      <c r="H12" s="351"/>
      <c r="I12" s="352"/>
      <c r="J12" s="1"/>
    </row>
    <row r="13" spans="1:10" ht="15.75">
      <c r="A13" s="353"/>
      <c r="B13" s="368"/>
      <c r="C13" s="368"/>
      <c r="D13" s="285"/>
      <c r="E13" s="285"/>
      <c r="F13" s="285"/>
      <c r="G13" s="285"/>
      <c r="H13" s="285"/>
      <c r="I13" s="285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366" t="s">
        <v>361</v>
      </c>
      <c r="B15" s="367"/>
      <c r="C15" s="369">
        <v>10000</v>
      </c>
      <c r="D15" s="370"/>
      <c r="E15" s="9"/>
      <c r="F15" s="350" t="s">
        <v>441</v>
      </c>
      <c r="G15" s="351"/>
      <c r="H15" s="351"/>
      <c r="I15" s="352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366" t="s">
        <v>362</v>
      </c>
      <c r="B17" s="367"/>
      <c r="C17" s="350" t="s">
        <v>442</v>
      </c>
      <c r="D17" s="351"/>
      <c r="E17" s="351"/>
      <c r="F17" s="351"/>
      <c r="G17" s="351"/>
      <c r="H17" s="351"/>
      <c r="I17" s="352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366" t="s">
        <v>363</v>
      </c>
      <c r="B19" s="367"/>
      <c r="C19" s="371"/>
      <c r="D19" s="372"/>
      <c r="E19" s="372"/>
      <c r="F19" s="372"/>
      <c r="G19" s="372"/>
      <c r="H19" s="372"/>
      <c r="I19" s="373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366" t="s">
        <v>364</v>
      </c>
      <c r="B21" s="367"/>
      <c r="C21" s="374" t="s">
        <v>443</v>
      </c>
      <c r="D21" s="372"/>
      <c r="E21" s="372"/>
      <c r="F21" s="372"/>
      <c r="G21" s="372"/>
      <c r="H21" s="372"/>
      <c r="I21" s="373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366" t="s">
        <v>365</v>
      </c>
      <c r="B23" s="367"/>
      <c r="C23" s="25">
        <v>133</v>
      </c>
      <c r="D23" s="350" t="s">
        <v>459</v>
      </c>
      <c r="E23" s="375"/>
      <c r="F23" s="376"/>
      <c r="G23" s="377"/>
      <c r="H23" s="378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366" t="s">
        <v>366</v>
      </c>
      <c r="B25" s="367"/>
      <c r="C25" s="25">
        <v>21</v>
      </c>
      <c r="D25" s="350" t="s">
        <v>460</v>
      </c>
      <c r="E25" s="375"/>
      <c r="F25" s="375"/>
      <c r="G25" s="376"/>
      <c r="H25" s="17" t="s">
        <v>367</v>
      </c>
      <c r="I25" s="28">
        <v>2872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366" t="s">
        <v>369</v>
      </c>
      <c r="B27" s="367"/>
      <c r="C27" s="29" t="s">
        <v>444</v>
      </c>
      <c r="D27" s="30"/>
      <c r="E27" s="1"/>
      <c r="F27" s="31"/>
      <c r="G27" s="366" t="s">
        <v>370</v>
      </c>
      <c r="H27" s="367"/>
      <c r="I27" s="32" t="s">
        <v>461</v>
      </c>
      <c r="J27" s="1"/>
    </row>
    <row r="28" spans="1:10" ht="12.75">
      <c r="A28" s="19"/>
      <c r="B28" s="19"/>
      <c r="C28" s="9"/>
      <c r="D28" s="31"/>
      <c r="E28" s="31"/>
      <c r="F28" s="31"/>
      <c r="G28" s="31"/>
      <c r="H28" s="9"/>
      <c r="I28" s="33"/>
      <c r="J28" s="1"/>
    </row>
    <row r="29" spans="1:10" ht="12.75">
      <c r="A29" s="379" t="s">
        <v>411</v>
      </c>
      <c r="B29" s="380"/>
      <c r="C29" s="381"/>
      <c r="D29" s="381"/>
      <c r="E29" s="382" t="s">
        <v>371</v>
      </c>
      <c r="F29" s="383"/>
      <c r="G29" s="383"/>
      <c r="H29" s="384" t="s">
        <v>372</v>
      </c>
      <c r="I29" s="384"/>
      <c r="J29" s="1"/>
    </row>
    <row r="30" spans="1:10" ht="12.75">
      <c r="A30" s="1"/>
      <c r="B30" s="1"/>
      <c r="C30" s="1"/>
      <c r="D30" s="34"/>
      <c r="E30" s="9"/>
      <c r="F30" s="9"/>
      <c r="G30" s="9"/>
      <c r="H30" s="35"/>
      <c r="I30" s="33"/>
      <c r="J30" s="1"/>
    </row>
    <row r="31" spans="1:10" ht="12.75">
      <c r="A31" s="385"/>
      <c r="B31" s="386"/>
      <c r="C31" s="386"/>
      <c r="D31" s="387"/>
      <c r="E31" s="385"/>
      <c r="F31" s="386"/>
      <c r="G31" s="386"/>
      <c r="H31" s="354"/>
      <c r="I31" s="355"/>
      <c r="J31" s="1"/>
    </row>
    <row r="32" spans="1:10" ht="12.75">
      <c r="A32" s="24"/>
      <c r="B32" s="24"/>
      <c r="C32" s="23"/>
      <c r="D32" s="388"/>
      <c r="E32" s="388"/>
      <c r="F32" s="388"/>
      <c r="G32" s="389"/>
      <c r="H32" s="9"/>
      <c r="I32" s="38"/>
      <c r="J32" s="1"/>
    </row>
    <row r="33" spans="1:10" ht="12.75">
      <c r="A33" s="385"/>
      <c r="B33" s="386"/>
      <c r="C33" s="386"/>
      <c r="D33" s="387"/>
      <c r="E33" s="385"/>
      <c r="F33" s="386"/>
      <c r="G33" s="386"/>
      <c r="H33" s="354"/>
      <c r="I33" s="355"/>
      <c r="J33" s="1"/>
    </row>
    <row r="34" spans="1:10" ht="12.75">
      <c r="A34" s="24"/>
      <c r="B34" s="24"/>
      <c r="C34" s="23"/>
      <c r="D34" s="36"/>
      <c r="E34" s="36"/>
      <c r="F34" s="36"/>
      <c r="G34" s="37"/>
      <c r="H34" s="9"/>
      <c r="I34" s="39"/>
      <c r="J34" s="1"/>
    </row>
    <row r="35" spans="1:10" ht="12.75">
      <c r="A35" s="385"/>
      <c r="B35" s="386"/>
      <c r="C35" s="386"/>
      <c r="D35" s="387"/>
      <c r="E35" s="385"/>
      <c r="F35" s="386"/>
      <c r="G35" s="386"/>
      <c r="H35" s="354"/>
      <c r="I35" s="355"/>
      <c r="J35" s="1"/>
    </row>
    <row r="36" spans="1:10" ht="12.75">
      <c r="A36" s="24"/>
      <c r="B36" s="24"/>
      <c r="C36" s="23"/>
      <c r="D36" s="36"/>
      <c r="E36" s="36"/>
      <c r="F36" s="36"/>
      <c r="G36" s="37"/>
      <c r="H36" s="9"/>
      <c r="I36" s="39"/>
      <c r="J36" s="1"/>
    </row>
    <row r="37" spans="1:10" ht="12.75">
      <c r="A37" s="385"/>
      <c r="B37" s="386"/>
      <c r="C37" s="386"/>
      <c r="D37" s="387"/>
      <c r="E37" s="385"/>
      <c r="F37" s="386"/>
      <c r="G37" s="386"/>
      <c r="H37" s="354"/>
      <c r="I37" s="355"/>
      <c r="J37" s="1"/>
    </row>
    <row r="38" spans="1:10" ht="12.75">
      <c r="A38" s="40"/>
      <c r="B38" s="40"/>
      <c r="C38" s="390"/>
      <c r="D38" s="391"/>
      <c r="E38" s="9"/>
      <c r="F38" s="390"/>
      <c r="G38" s="391"/>
      <c r="H38" s="9"/>
      <c r="I38" s="9"/>
      <c r="J38" s="1"/>
    </row>
    <row r="39" spans="1:10" ht="12.75">
      <c r="A39" s="385"/>
      <c r="B39" s="386"/>
      <c r="C39" s="386"/>
      <c r="D39" s="387"/>
      <c r="E39" s="385"/>
      <c r="F39" s="386"/>
      <c r="G39" s="386"/>
      <c r="H39" s="354"/>
      <c r="I39" s="355"/>
      <c r="J39" s="1"/>
    </row>
    <row r="40" spans="1:10" ht="12.75">
      <c r="A40" s="40"/>
      <c r="B40" s="40"/>
      <c r="C40" s="41"/>
      <c r="D40" s="42"/>
      <c r="E40" s="9"/>
      <c r="F40" s="41"/>
      <c r="G40" s="42"/>
      <c r="H40" s="9"/>
      <c r="I40" s="9"/>
      <c r="J40" s="1"/>
    </row>
    <row r="41" spans="1:10" ht="12.75">
      <c r="A41" s="385"/>
      <c r="B41" s="386"/>
      <c r="C41" s="386"/>
      <c r="D41" s="387"/>
      <c r="E41" s="385"/>
      <c r="F41" s="386"/>
      <c r="G41" s="386"/>
      <c r="H41" s="354"/>
      <c r="I41" s="355"/>
      <c r="J41" s="1"/>
    </row>
    <row r="42" spans="1:10" ht="12.75">
      <c r="A42" s="43"/>
      <c r="B42" s="44"/>
      <c r="C42" s="44"/>
      <c r="D42" s="44"/>
      <c r="E42" s="43"/>
      <c r="F42" s="44"/>
      <c r="G42" s="44"/>
      <c r="H42" s="45"/>
      <c r="I42" s="46"/>
      <c r="J42" s="1"/>
    </row>
    <row r="43" spans="1:10" ht="12.75">
      <c r="A43" s="40"/>
      <c r="B43" s="40"/>
      <c r="C43" s="41"/>
      <c r="D43" s="42"/>
      <c r="E43" s="9"/>
      <c r="F43" s="41"/>
      <c r="G43" s="42"/>
      <c r="H43" s="9"/>
      <c r="I43" s="9"/>
      <c r="J43" s="1"/>
    </row>
    <row r="44" spans="1:10" ht="12.75">
      <c r="A44" s="47"/>
      <c r="B44" s="47"/>
      <c r="C44" s="47"/>
      <c r="D44" s="22"/>
      <c r="E44" s="22"/>
      <c r="F44" s="47"/>
      <c r="G44" s="22"/>
      <c r="H44" s="22"/>
      <c r="I44" s="22"/>
      <c r="J44" s="1"/>
    </row>
    <row r="45" spans="1:10" ht="12.75">
      <c r="A45" s="392" t="s">
        <v>373</v>
      </c>
      <c r="B45" s="393"/>
      <c r="C45" s="354"/>
      <c r="D45" s="355"/>
      <c r="E45" s="20"/>
      <c r="F45" s="350"/>
      <c r="G45" s="386"/>
      <c r="H45" s="386"/>
      <c r="I45" s="387"/>
      <c r="J45" s="1"/>
    </row>
    <row r="46" spans="1:10" ht="12.75">
      <c r="A46" s="40"/>
      <c r="B46" s="40"/>
      <c r="C46" s="390"/>
      <c r="D46" s="391"/>
      <c r="E46" s="9"/>
      <c r="F46" s="390"/>
      <c r="G46" s="394"/>
      <c r="H46" s="48"/>
      <c r="I46" s="48"/>
      <c r="J46" s="1"/>
    </row>
    <row r="47" spans="1:10" ht="12.75">
      <c r="A47" s="392" t="s">
        <v>412</v>
      </c>
      <c r="B47" s="393"/>
      <c r="C47" s="350" t="s">
        <v>445</v>
      </c>
      <c r="D47" s="395"/>
      <c r="E47" s="395"/>
      <c r="F47" s="395"/>
      <c r="G47" s="395"/>
      <c r="H47" s="395"/>
      <c r="I47" s="395"/>
      <c r="J47" s="1"/>
    </row>
    <row r="48" spans="1:10" ht="12.75">
      <c r="A48" s="19"/>
      <c r="B48" s="19"/>
      <c r="C48" s="49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392" t="s">
        <v>375</v>
      </c>
      <c r="B49" s="393"/>
      <c r="C49" s="396" t="s">
        <v>446</v>
      </c>
      <c r="D49" s="397"/>
      <c r="E49" s="398"/>
      <c r="F49" s="20"/>
      <c r="G49" s="17" t="s">
        <v>376</v>
      </c>
      <c r="H49" s="396" t="s">
        <v>447</v>
      </c>
      <c r="I49" s="398"/>
      <c r="J49" s="1"/>
    </row>
    <row r="50" spans="1:10" ht="12.75">
      <c r="A50" s="19"/>
      <c r="B50" s="19"/>
      <c r="C50" s="49"/>
      <c r="D50" s="20"/>
      <c r="E50" s="20"/>
      <c r="F50" s="20"/>
      <c r="G50" s="20"/>
      <c r="H50" s="20"/>
      <c r="I50" s="20"/>
      <c r="J50" s="1"/>
    </row>
    <row r="51" spans="1:10" ht="12.75">
      <c r="A51" s="392" t="s">
        <v>363</v>
      </c>
      <c r="B51" s="393"/>
      <c r="C51" s="399" t="s">
        <v>448</v>
      </c>
      <c r="D51" s="397"/>
      <c r="E51" s="397"/>
      <c r="F51" s="397"/>
      <c r="G51" s="397"/>
      <c r="H51" s="397"/>
      <c r="I51" s="398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366" t="s">
        <v>377</v>
      </c>
      <c r="B53" s="367"/>
      <c r="C53" s="396" t="s">
        <v>449</v>
      </c>
      <c r="D53" s="397"/>
      <c r="E53" s="397"/>
      <c r="F53" s="397"/>
      <c r="G53" s="397"/>
      <c r="H53" s="397"/>
      <c r="I53" s="352"/>
      <c r="J53" s="1"/>
    </row>
    <row r="54" spans="1:10" ht="12.75">
      <c r="A54" s="50"/>
      <c r="B54" s="50"/>
      <c r="C54" s="400" t="s">
        <v>378</v>
      </c>
      <c r="D54" s="400"/>
      <c r="E54" s="400"/>
      <c r="F54" s="400"/>
      <c r="G54" s="400"/>
      <c r="H54" s="400"/>
      <c r="I54" s="52"/>
      <c r="J54" s="1"/>
    </row>
    <row r="55" spans="1:10" ht="12.75">
      <c r="A55" s="50"/>
      <c r="B55" s="50"/>
      <c r="C55" s="51"/>
      <c r="D55" s="51"/>
      <c r="E55" s="51"/>
      <c r="F55" s="51"/>
      <c r="G55" s="51"/>
      <c r="H55" s="51"/>
      <c r="I55" s="52"/>
      <c r="J55" s="1"/>
    </row>
    <row r="56" spans="1:10" ht="12.75">
      <c r="A56" s="50"/>
      <c r="B56" s="401" t="s">
        <v>403</v>
      </c>
      <c r="C56" s="402"/>
      <c r="D56" s="402"/>
      <c r="E56" s="402"/>
      <c r="F56" s="51"/>
      <c r="G56" s="51"/>
      <c r="H56" s="51"/>
      <c r="I56" s="52"/>
      <c r="J56" s="1"/>
    </row>
    <row r="57" spans="1:10" ht="12.75">
      <c r="A57" s="50"/>
      <c r="B57" s="401" t="s">
        <v>404</v>
      </c>
      <c r="C57" s="402"/>
      <c r="D57" s="402"/>
      <c r="E57" s="402"/>
      <c r="F57" s="402"/>
      <c r="G57" s="402"/>
      <c r="H57" s="402"/>
      <c r="I57" s="402"/>
      <c r="J57" s="1"/>
    </row>
    <row r="58" spans="1:10" ht="12.75">
      <c r="A58" s="50"/>
      <c r="B58" s="401" t="s">
        <v>405</v>
      </c>
      <c r="C58" s="402"/>
      <c r="D58" s="402"/>
      <c r="E58" s="402"/>
      <c r="F58" s="402"/>
      <c r="G58" s="402"/>
      <c r="H58" s="402"/>
      <c r="I58" s="52"/>
      <c r="J58" s="1"/>
    </row>
    <row r="59" spans="1:10" ht="12.75">
      <c r="A59" s="50"/>
      <c r="B59" s="401" t="s">
        <v>406</v>
      </c>
      <c r="C59" s="402"/>
      <c r="D59" s="402"/>
      <c r="E59" s="402"/>
      <c r="F59" s="402"/>
      <c r="G59" s="402"/>
      <c r="H59" s="402"/>
      <c r="I59" s="402"/>
      <c r="J59" s="1"/>
    </row>
    <row r="60" spans="1:10" ht="12.75">
      <c r="A60" s="50"/>
      <c r="B60" s="401" t="s">
        <v>407</v>
      </c>
      <c r="C60" s="402"/>
      <c r="D60" s="402"/>
      <c r="E60" s="402"/>
      <c r="F60" s="402"/>
      <c r="G60" s="402"/>
      <c r="H60" s="402"/>
      <c r="I60" s="402"/>
      <c r="J60" s="1"/>
    </row>
    <row r="61" spans="1:10" ht="13.5" thickBot="1">
      <c r="A61" s="53" t="s">
        <v>379</v>
      </c>
      <c r="B61" s="20"/>
      <c r="C61" s="20"/>
      <c r="D61" s="20"/>
      <c r="E61" s="20"/>
      <c r="F61" s="20"/>
      <c r="G61" s="54"/>
      <c r="H61" s="55"/>
      <c r="I61" s="54"/>
      <c r="J61" s="1"/>
    </row>
    <row r="62" spans="1:10" ht="12.75">
      <c r="A62" s="20"/>
      <c r="B62" s="20"/>
      <c r="C62" s="20"/>
      <c r="D62" s="20"/>
      <c r="E62" s="50" t="s">
        <v>380</v>
      </c>
      <c r="F62" s="1"/>
      <c r="G62" s="403" t="s">
        <v>381</v>
      </c>
      <c r="H62" s="404"/>
      <c r="I62" s="405"/>
      <c r="J62" s="1"/>
    </row>
    <row r="63" spans="1:10" ht="12.75">
      <c r="A63" s="56"/>
      <c r="B63" s="56"/>
      <c r="C63" s="34"/>
      <c r="D63" s="34"/>
      <c r="E63" s="34"/>
      <c r="F63" s="34"/>
      <c r="G63" s="406"/>
      <c r="H63" s="407"/>
      <c r="I63" s="34"/>
      <c r="J63" s="1"/>
    </row>
  </sheetData>
  <mergeCells count="75">
    <mergeCell ref="B59:I59"/>
    <mergeCell ref="B60:I60"/>
    <mergeCell ref="G62:I62"/>
    <mergeCell ref="G63:H63"/>
    <mergeCell ref="C54:H54"/>
    <mergeCell ref="B56:E56"/>
    <mergeCell ref="B57:I57"/>
    <mergeCell ref="B58:H58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A45:B45"/>
    <mergeCell ref="C45:D45"/>
    <mergeCell ref="F45:I45"/>
    <mergeCell ref="C46:D46"/>
    <mergeCell ref="F46:G46"/>
    <mergeCell ref="H39:I39"/>
    <mergeCell ref="A41:D41"/>
    <mergeCell ref="E41:G41"/>
    <mergeCell ref="H41:I41"/>
    <mergeCell ref="C38:D38"/>
    <mergeCell ref="F38:G38"/>
    <mergeCell ref="A39:D39"/>
    <mergeCell ref="E39:G39"/>
    <mergeCell ref="A35:D35"/>
    <mergeCell ref="E35:G35"/>
    <mergeCell ref="H35:I35"/>
    <mergeCell ref="A37:D37"/>
    <mergeCell ref="E37:G37"/>
    <mergeCell ref="H37:I37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17:B17"/>
    <mergeCell ref="C17:I17"/>
    <mergeCell ref="A19:B19"/>
    <mergeCell ref="C19:I19"/>
    <mergeCell ref="A13:C13"/>
    <mergeCell ref="A15:B15"/>
    <mergeCell ref="C15:D15"/>
    <mergeCell ref="F15:I15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0">
      <selection activeCell="F65" sqref="F65"/>
    </sheetView>
  </sheetViews>
  <sheetFormatPr defaultColWidth="9.140625" defaultRowHeight="12.75"/>
  <cols>
    <col min="1" max="1" width="7.140625" style="57" customWidth="1"/>
    <col min="2" max="2" width="70.00390625" style="57" customWidth="1"/>
    <col min="3" max="3" width="10.140625" style="57" customWidth="1"/>
    <col min="4" max="4" width="12.00390625" style="105" customWidth="1"/>
    <col min="5" max="5" width="12.7109375" style="105" customWidth="1"/>
    <col min="6" max="6" width="12.8515625" style="105" customWidth="1"/>
    <col min="7" max="7" width="12.421875" style="105" customWidth="1"/>
    <col min="8" max="8" width="12.00390625" style="105" customWidth="1"/>
    <col min="9" max="9" width="12.28125" style="105" customWidth="1"/>
    <col min="10" max="16384" width="9.140625" style="57" customWidth="1"/>
  </cols>
  <sheetData>
    <row r="1" spans="1:9" ht="12.75" customHeight="1">
      <c r="A1" s="286"/>
      <c r="B1" s="286"/>
      <c r="C1" s="408" t="s">
        <v>423</v>
      </c>
      <c r="D1" s="408"/>
      <c r="E1" s="408"/>
      <c r="F1" s="408"/>
      <c r="G1" s="286"/>
      <c r="H1" s="286"/>
      <c r="I1" s="286"/>
    </row>
    <row r="2" spans="1:9" ht="12" customHeight="1">
      <c r="A2" s="286"/>
      <c r="B2" s="333" t="s">
        <v>424</v>
      </c>
      <c r="C2" s="330" t="s">
        <v>450</v>
      </c>
      <c r="D2" s="335"/>
      <c r="E2" s="329"/>
      <c r="F2" s="336"/>
      <c r="G2" s="337"/>
      <c r="H2" s="286"/>
      <c r="I2" s="286"/>
    </row>
    <row r="3" spans="1:9" ht="12.75" customHeight="1">
      <c r="A3" s="58"/>
      <c r="B3" s="59"/>
      <c r="C3" s="59"/>
      <c r="D3" s="409"/>
      <c r="E3" s="409"/>
      <c r="F3" s="409"/>
      <c r="G3" s="409"/>
      <c r="H3" s="409"/>
      <c r="I3" s="409"/>
    </row>
    <row r="4" spans="1:9" ht="15" customHeight="1">
      <c r="A4" s="410" t="s">
        <v>0</v>
      </c>
      <c r="B4" s="410" t="s">
        <v>1</v>
      </c>
      <c r="C4" s="410" t="s">
        <v>194</v>
      </c>
      <c r="D4" s="412" t="s">
        <v>195</v>
      </c>
      <c r="E4" s="413"/>
      <c r="F4" s="414"/>
      <c r="G4" s="412" t="s">
        <v>196</v>
      </c>
      <c r="H4" s="413"/>
      <c r="I4" s="414"/>
    </row>
    <row r="5" spans="1:9" ht="15" customHeight="1">
      <c r="A5" s="411"/>
      <c r="B5" s="411"/>
      <c r="C5" s="411"/>
      <c r="D5" s="211" t="s">
        <v>2</v>
      </c>
      <c r="E5" s="212" t="s">
        <v>3</v>
      </c>
      <c r="F5" s="213" t="s">
        <v>4</v>
      </c>
      <c r="G5" s="211" t="s">
        <v>2</v>
      </c>
      <c r="H5" s="212" t="s">
        <v>3</v>
      </c>
      <c r="I5" s="213" t="s">
        <v>4</v>
      </c>
    </row>
    <row r="6" spans="1:9" ht="15" customHeight="1">
      <c r="A6" s="214" t="s">
        <v>9</v>
      </c>
      <c r="B6" s="214" t="s">
        <v>11</v>
      </c>
      <c r="C6" s="215" t="s">
        <v>18</v>
      </c>
      <c r="D6" s="216">
        <v>4</v>
      </c>
      <c r="E6" s="217">
        <v>5</v>
      </c>
      <c r="F6" s="218">
        <v>6</v>
      </c>
      <c r="G6" s="216">
        <v>7</v>
      </c>
      <c r="H6" s="217">
        <v>8</v>
      </c>
      <c r="I6" s="218">
        <v>9</v>
      </c>
    </row>
    <row r="7" spans="1:9" ht="15" customHeight="1">
      <c r="A7" s="415" t="s">
        <v>197</v>
      </c>
      <c r="B7" s="415"/>
      <c r="C7" s="415"/>
      <c r="D7" s="415"/>
      <c r="E7" s="415"/>
      <c r="F7" s="415"/>
      <c r="G7" s="415"/>
      <c r="H7" s="415"/>
      <c r="I7" s="416"/>
    </row>
    <row r="8" spans="1:9" ht="15" customHeight="1">
      <c r="A8" s="60" t="s">
        <v>6</v>
      </c>
      <c r="B8" s="61" t="s">
        <v>189</v>
      </c>
      <c r="C8" s="60" t="s">
        <v>5</v>
      </c>
      <c r="D8" s="62"/>
      <c r="E8" s="63"/>
      <c r="F8" s="69">
        <f aca="true" t="shared" si="0" ref="F8:F21">D8+E8</f>
        <v>0</v>
      </c>
      <c r="G8" s="64"/>
      <c r="H8" s="63"/>
      <c r="I8" s="71">
        <f aca="true" t="shared" si="1" ref="I8:I19">G8+H8</f>
        <v>0</v>
      </c>
    </row>
    <row r="9" spans="1:9" ht="15" customHeight="1">
      <c r="A9" s="65" t="s">
        <v>13</v>
      </c>
      <c r="B9" s="66" t="s">
        <v>7</v>
      </c>
      <c r="C9" s="65" t="s">
        <v>8</v>
      </c>
      <c r="D9" s="67"/>
      <c r="E9" s="68">
        <v>7954182</v>
      </c>
      <c r="F9" s="69">
        <f t="shared" si="0"/>
        <v>7954182</v>
      </c>
      <c r="G9" s="70"/>
      <c r="H9" s="68">
        <v>6772214</v>
      </c>
      <c r="I9" s="71">
        <f t="shared" si="1"/>
        <v>6772214</v>
      </c>
    </row>
    <row r="10" spans="1:9" ht="15" customHeight="1">
      <c r="A10" s="65" t="s">
        <v>20</v>
      </c>
      <c r="B10" s="66" t="s">
        <v>14</v>
      </c>
      <c r="C10" s="65" t="s">
        <v>10</v>
      </c>
      <c r="D10" s="67"/>
      <c r="E10" s="68">
        <v>1300886170</v>
      </c>
      <c r="F10" s="69">
        <f t="shared" si="0"/>
        <v>1300886170</v>
      </c>
      <c r="G10" s="70"/>
      <c r="H10" s="68">
        <v>1281130686</v>
      </c>
      <c r="I10" s="71">
        <f t="shared" si="1"/>
        <v>1281130686</v>
      </c>
    </row>
    <row r="11" spans="1:9" s="72" customFormat="1" ht="15" customHeight="1">
      <c r="A11" s="65" t="s">
        <v>73</v>
      </c>
      <c r="B11" s="66" t="s">
        <v>384</v>
      </c>
      <c r="C11" s="65" t="s">
        <v>12</v>
      </c>
      <c r="D11" s="67">
        <f>SUM(D12+D13+D14)</f>
        <v>1607419747</v>
      </c>
      <c r="E11" s="67">
        <f>SUM(E12+E13+E14)</f>
        <v>3195892645</v>
      </c>
      <c r="F11" s="69">
        <f t="shared" si="0"/>
        <v>4803312392</v>
      </c>
      <c r="G11" s="67">
        <f>SUM(G12+G13+G14)</f>
        <v>1828380229</v>
      </c>
      <c r="H11" s="67">
        <f>SUM(H12+H13+H14)</f>
        <v>3168884669</v>
      </c>
      <c r="I11" s="69">
        <f>G11+H11</f>
        <v>4997264898</v>
      </c>
    </row>
    <row r="12" spans="1:9" ht="24">
      <c r="A12" s="65" t="s">
        <v>22</v>
      </c>
      <c r="B12" s="66" t="s">
        <v>23</v>
      </c>
      <c r="C12" s="65" t="s">
        <v>15</v>
      </c>
      <c r="D12" s="67"/>
      <c r="E12" s="68">
        <v>614812921</v>
      </c>
      <c r="F12" s="69">
        <f t="shared" si="0"/>
        <v>614812921</v>
      </c>
      <c r="G12" s="70"/>
      <c r="H12" s="68">
        <v>674746463</v>
      </c>
      <c r="I12" s="71">
        <f t="shared" si="1"/>
        <v>674746463</v>
      </c>
    </row>
    <row r="13" spans="1:9" ht="15" customHeight="1">
      <c r="A13" s="65" t="s">
        <v>25</v>
      </c>
      <c r="B13" s="66" t="s">
        <v>26</v>
      </c>
      <c r="C13" s="65" t="s">
        <v>16</v>
      </c>
      <c r="D13" s="67"/>
      <c r="E13" s="73">
        <v>430097738</v>
      </c>
      <c r="F13" s="69">
        <f t="shared" si="0"/>
        <v>430097738</v>
      </c>
      <c r="G13" s="70"/>
      <c r="H13" s="73">
        <v>450773992</v>
      </c>
      <c r="I13" s="71">
        <f t="shared" si="1"/>
        <v>450773992</v>
      </c>
    </row>
    <row r="14" spans="1:9" ht="15" customHeight="1">
      <c r="A14" s="65" t="s">
        <v>34</v>
      </c>
      <c r="B14" s="210" t="s">
        <v>385</v>
      </c>
      <c r="C14" s="65" t="s">
        <v>17</v>
      </c>
      <c r="D14" s="67">
        <f>SUM(D15:D18)</f>
        <v>1607419747</v>
      </c>
      <c r="E14" s="67">
        <f>SUM(E15:E18)</f>
        <v>2150981986</v>
      </c>
      <c r="F14" s="69">
        <f t="shared" si="0"/>
        <v>3758401733</v>
      </c>
      <c r="G14" s="67">
        <f>SUM(G15:G18)</f>
        <v>1828380229</v>
      </c>
      <c r="H14" s="67">
        <f>SUM(H15:H18)</f>
        <v>2043364214</v>
      </c>
      <c r="I14" s="71">
        <f t="shared" si="1"/>
        <v>3871744443</v>
      </c>
    </row>
    <row r="15" spans="1:9" ht="15" customHeight="1">
      <c r="A15" s="76" t="s">
        <v>9</v>
      </c>
      <c r="B15" s="77" t="s">
        <v>36</v>
      </c>
      <c r="C15" s="65" t="s">
        <v>19</v>
      </c>
      <c r="D15" s="67">
        <v>1037228290</v>
      </c>
      <c r="E15" s="68">
        <v>529199387</v>
      </c>
      <c r="F15" s="69">
        <f t="shared" si="0"/>
        <v>1566427677</v>
      </c>
      <c r="G15" s="70">
        <v>1109192848</v>
      </c>
      <c r="H15" s="73">
        <v>542426178</v>
      </c>
      <c r="I15" s="71">
        <f t="shared" si="1"/>
        <v>1651619026</v>
      </c>
    </row>
    <row r="16" spans="1:9" ht="15" customHeight="1">
      <c r="A16" s="76" t="s">
        <v>11</v>
      </c>
      <c r="B16" s="77" t="s">
        <v>43</v>
      </c>
      <c r="C16" s="65" t="s">
        <v>21</v>
      </c>
      <c r="D16" s="78">
        <v>103400432</v>
      </c>
      <c r="E16" s="68">
        <v>220690258</v>
      </c>
      <c r="F16" s="69">
        <f t="shared" si="0"/>
        <v>324090690</v>
      </c>
      <c r="G16" s="79">
        <v>140443935</v>
      </c>
      <c r="H16" s="68">
        <v>274713294</v>
      </c>
      <c r="I16" s="71">
        <f t="shared" si="1"/>
        <v>415157229</v>
      </c>
    </row>
    <row r="17" spans="1:9" ht="15" customHeight="1">
      <c r="A17" s="76" t="s">
        <v>18</v>
      </c>
      <c r="B17" s="77" t="s">
        <v>55</v>
      </c>
      <c r="C17" s="65" t="s">
        <v>24</v>
      </c>
      <c r="D17" s="78">
        <v>9605111</v>
      </c>
      <c r="E17" s="68"/>
      <c r="F17" s="69">
        <f t="shared" si="0"/>
        <v>9605111</v>
      </c>
      <c r="G17" s="79">
        <v>88339086</v>
      </c>
      <c r="H17" s="68">
        <v>65491511</v>
      </c>
      <c r="I17" s="71">
        <f t="shared" si="1"/>
        <v>153830597</v>
      </c>
    </row>
    <row r="18" spans="1:9" ht="15" customHeight="1">
      <c r="A18" s="76" t="s">
        <v>66</v>
      </c>
      <c r="B18" s="77" t="s">
        <v>67</v>
      </c>
      <c r="C18" s="65" t="s">
        <v>27</v>
      </c>
      <c r="D18" s="78">
        <v>457185914</v>
      </c>
      <c r="E18" s="68">
        <v>1401092341</v>
      </c>
      <c r="F18" s="69">
        <f t="shared" si="0"/>
        <v>1858278255</v>
      </c>
      <c r="G18" s="79">
        <v>490404360</v>
      </c>
      <c r="H18" s="68">
        <v>1160733231</v>
      </c>
      <c r="I18" s="71">
        <f t="shared" si="1"/>
        <v>1651137591</v>
      </c>
    </row>
    <row r="19" spans="1:9" ht="15" customHeight="1">
      <c r="A19" s="65" t="s">
        <v>70</v>
      </c>
      <c r="B19" s="66" t="s">
        <v>71</v>
      </c>
      <c r="C19" s="65" t="s">
        <v>29</v>
      </c>
      <c r="D19" s="80">
        <v>0</v>
      </c>
      <c r="E19" s="73">
        <v>0</v>
      </c>
      <c r="F19" s="69">
        <f t="shared" si="0"/>
        <v>0</v>
      </c>
      <c r="G19" s="81">
        <v>0</v>
      </c>
      <c r="H19" s="73">
        <v>0</v>
      </c>
      <c r="I19" s="71">
        <f t="shared" si="1"/>
        <v>0</v>
      </c>
    </row>
    <row r="20" spans="1:9" ht="15" customHeight="1">
      <c r="A20" s="65" t="s">
        <v>76</v>
      </c>
      <c r="B20" s="66" t="s">
        <v>74</v>
      </c>
      <c r="C20" s="65" t="s">
        <v>31</v>
      </c>
      <c r="D20" s="78">
        <v>15052323</v>
      </c>
      <c r="E20" s="68">
        <v>0</v>
      </c>
      <c r="F20" s="69">
        <f t="shared" si="0"/>
        <v>15052323</v>
      </c>
      <c r="G20" s="79">
        <v>23305077</v>
      </c>
      <c r="H20" s="68">
        <v>0</v>
      </c>
      <c r="I20" s="71">
        <f>G20+H20</f>
        <v>23305077</v>
      </c>
    </row>
    <row r="21" spans="1:9" ht="15" customHeight="1">
      <c r="A21" s="65" t="s">
        <v>89</v>
      </c>
      <c r="B21" s="66" t="s">
        <v>77</v>
      </c>
      <c r="C21" s="65" t="s">
        <v>33</v>
      </c>
      <c r="D21" s="67">
        <v>15154</v>
      </c>
      <c r="E21" s="68">
        <v>343340602</v>
      </c>
      <c r="F21" s="69">
        <f t="shared" si="0"/>
        <v>343355756</v>
      </c>
      <c r="G21" s="70">
        <v>12242</v>
      </c>
      <c r="H21" s="68">
        <v>345469914</v>
      </c>
      <c r="I21" s="71">
        <f>G21+H21</f>
        <v>345482156</v>
      </c>
    </row>
    <row r="22" spans="1:9" ht="15" customHeight="1">
      <c r="A22" s="65" t="s">
        <v>94</v>
      </c>
      <c r="B22" s="66" t="s">
        <v>90</v>
      </c>
      <c r="C22" s="65" t="s">
        <v>35</v>
      </c>
      <c r="D22" s="67"/>
      <c r="E22" s="68">
        <v>21853149</v>
      </c>
      <c r="F22" s="69">
        <f aca="true" t="shared" si="2" ref="F22:F29">D22+E22</f>
        <v>21853149</v>
      </c>
      <c r="G22" s="70"/>
      <c r="H22" s="68"/>
      <c r="I22" s="71">
        <f aca="true" t="shared" si="3" ref="I22:I30">G22+H22</f>
        <v>0</v>
      </c>
    </row>
    <row r="23" spans="1:9" ht="15" customHeight="1">
      <c r="A23" s="65" t="s">
        <v>102</v>
      </c>
      <c r="B23" s="66" t="s">
        <v>95</v>
      </c>
      <c r="C23" s="65" t="s">
        <v>37</v>
      </c>
      <c r="D23" s="67">
        <v>105630051</v>
      </c>
      <c r="E23" s="68">
        <v>1252749858</v>
      </c>
      <c r="F23" s="69">
        <f t="shared" si="2"/>
        <v>1358379909</v>
      </c>
      <c r="G23" s="70">
        <v>50478713</v>
      </c>
      <c r="H23" s="68">
        <v>1177905459</v>
      </c>
      <c r="I23" s="71">
        <f t="shared" si="3"/>
        <v>1228384172</v>
      </c>
    </row>
    <row r="24" spans="1:9" ht="15" customHeight="1">
      <c r="A24" s="65" t="s">
        <v>22</v>
      </c>
      <c r="B24" s="66" t="s">
        <v>386</v>
      </c>
      <c r="C24" s="65" t="s">
        <v>39</v>
      </c>
      <c r="D24" s="67">
        <f>SUM(D25+D26+D27)</f>
        <v>1495366</v>
      </c>
      <c r="E24" s="67">
        <f>SUM(E25+E26+E27)</f>
        <v>47265782</v>
      </c>
      <c r="F24" s="69">
        <f t="shared" si="2"/>
        <v>48761148</v>
      </c>
      <c r="G24" s="67">
        <f>SUM(G25+G26+G27)</f>
        <v>4735562</v>
      </c>
      <c r="H24" s="67">
        <f>SUM(H25+H26+H27)</f>
        <v>40347581</v>
      </c>
      <c r="I24" s="71">
        <f t="shared" si="3"/>
        <v>45083143</v>
      </c>
    </row>
    <row r="25" spans="1:9" ht="15" customHeight="1">
      <c r="A25" s="76" t="s">
        <v>9</v>
      </c>
      <c r="B25" s="77" t="s">
        <v>104</v>
      </c>
      <c r="C25" s="65" t="s">
        <v>42</v>
      </c>
      <c r="D25" s="78">
        <v>1335899</v>
      </c>
      <c r="E25" s="68">
        <v>13808783</v>
      </c>
      <c r="F25" s="69">
        <f t="shared" si="2"/>
        <v>15144682</v>
      </c>
      <c r="G25" s="79">
        <v>4635154</v>
      </c>
      <c r="H25" s="68">
        <v>17450264</v>
      </c>
      <c r="I25" s="71">
        <f t="shared" si="3"/>
        <v>22085418</v>
      </c>
    </row>
    <row r="26" spans="1:9" ht="15" customHeight="1">
      <c r="A26" s="76" t="s">
        <v>11</v>
      </c>
      <c r="B26" s="77" t="s">
        <v>109</v>
      </c>
      <c r="C26" s="65" t="s">
        <v>44</v>
      </c>
      <c r="D26" s="80">
        <v>0</v>
      </c>
      <c r="E26" s="73">
        <v>0</v>
      </c>
      <c r="F26" s="69">
        <f t="shared" si="2"/>
        <v>0</v>
      </c>
      <c r="G26" s="81">
        <v>0</v>
      </c>
      <c r="H26" s="73">
        <v>0</v>
      </c>
      <c r="I26" s="71">
        <f t="shared" si="3"/>
        <v>0</v>
      </c>
    </row>
    <row r="27" spans="1:9" ht="15" customHeight="1">
      <c r="A27" s="76" t="s">
        <v>18</v>
      </c>
      <c r="B27" s="77" t="s">
        <v>111</v>
      </c>
      <c r="C27" s="65" t="s">
        <v>47</v>
      </c>
      <c r="D27" s="80">
        <v>159467</v>
      </c>
      <c r="E27" s="73">
        <v>33456999</v>
      </c>
      <c r="F27" s="74">
        <f>D27+E27</f>
        <v>33616466</v>
      </c>
      <c r="G27" s="81">
        <v>100408</v>
      </c>
      <c r="H27" s="73">
        <v>22897317</v>
      </c>
      <c r="I27" s="75">
        <f>G27+H27</f>
        <v>22997725</v>
      </c>
    </row>
    <row r="28" spans="1:9" ht="15" customHeight="1">
      <c r="A28" s="65" t="s">
        <v>115</v>
      </c>
      <c r="B28" s="66" t="s">
        <v>113</v>
      </c>
      <c r="C28" s="65" t="s">
        <v>49</v>
      </c>
      <c r="D28" s="67">
        <v>78721</v>
      </c>
      <c r="E28" s="68">
        <v>24655806</v>
      </c>
      <c r="F28" s="69">
        <f t="shared" si="2"/>
        <v>24734527</v>
      </c>
      <c r="G28" s="70">
        <v>16802235</v>
      </c>
      <c r="H28" s="68">
        <v>32260991</v>
      </c>
      <c r="I28" s="71">
        <f t="shared" si="3"/>
        <v>49063226</v>
      </c>
    </row>
    <row r="29" spans="1:9" ht="12">
      <c r="A29" s="65" t="s">
        <v>117</v>
      </c>
      <c r="B29" s="82" t="s">
        <v>389</v>
      </c>
      <c r="C29" s="65" t="s">
        <v>52</v>
      </c>
      <c r="D29" s="83">
        <f>SUM(D8+D9+D10+D11+D20+D21+D22+D23+D24+D28)</f>
        <v>1729691362</v>
      </c>
      <c r="E29" s="83">
        <f>SUM(E8+E9+E10+E11+E20+E21+E22+E23+E24+E28)</f>
        <v>6194598194</v>
      </c>
      <c r="F29" s="69">
        <f t="shared" si="2"/>
        <v>7924289556</v>
      </c>
      <c r="G29" s="83">
        <f>SUM(G8+G9+G10+G11+G20+G21+G22+G23+G24+G28)</f>
        <v>1923714058</v>
      </c>
      <c r="H29" s="83">
        <f>SUM(H8+H9+H10+H11+H20+H21+H22+H23+H24+H28)</f>
        <v>6052771514</v>
      </c>
      <c r="I29" s="71">
        <f t="shared" si="3"/>
        <v>7976485572</v>
      </c>
    </row>
    <row r="30" spans="1:9" ht="15" customHeight="1">
      <c r="A30" s="84" t="s">
        <v>188</v>
      </c>
      <c r="B30" s="85" t="s">
        <v>118</v>
      </c>
      <c r="C30" s="84" t="s">
        <v>54</v>
      </c>
      <c r="D30" s="86">
        <v>0</v>
      </c>
      <c r="E30" s="87">
        <v>700905313</v>
      </c>
      <c r="F30" s="88">
        <f>D30+E30</f>
        <v>700905313</v>
      </c>
      <c r="G30" s="89">
        <v>0</v>
      </c>
      <c r="H30" s="87">
        <v>657480508</v>
      </c>
      <c r="I30" s="71">
        <f t="shared" si="3"/>
        <v>657480508</v>
      </c>
    </row>
    <row r="31" spans="1:9" ht="15" customHeight="1">
      <c r="A31" s="417" t="s">
        <v>198</v>
      </c>
      <c r="B31" s="418"/>
      <c r="C31" s="418"/>
      <c r="D31" s="418"/>
      <c r="E31" s="418"/>
      <c r="F31" s="418"/>
      <c r="G31" s="418"/>
      <c r="H31" s="418"/>
      <c r="I31" s="419"/>
    </row>
    <row r="32" spans="1:9" ht="15" customHeight="1">
      <c r="A32" s="90" t="s">
        <v>6</v>
      </c>
      <c r="B32" s="91" t="s">
        <v>387</v>
      </c>
      <c r="C32" s="92" t="s">
        <v>56</v>
      </c>
      <c r="D32" s="93">
        <f>SUM(D33+D34+D35+D36+D37+D38)</f>
        <v>71368126</v>
      </c>
      <c r="E32" s="93">
        <f>SUM(E33+E34+E35+E36+E37+E38)</f>
        <v>1504540318</v>
      </c>
      <c r="F32" s="69">
        <f aca="true" t="shared" si="4" ref="F32:F39">D32+E32</f>
        <v>1575908444</v>
      </c>
      <c r="G32" s="93">
        <f>SUM(G33+G34+G35+G36+G37+G38)</f>
        <v>126797955</v>
      </c>
      <c r="H32" s="93">
        <f>SUM(H33+H34+H35+H36+H37+H38)</f>
        <v>1434067306</v>
      </c>
      <c r="I32" s="69">
        <f aca="true" t="shared" si="5" ref="I32:I57">G32+H32</f>
        <v>1560865261</v>
      </c>
    </row>
    <row r="33" spans="1:9" s="98" customFormat="1" ht="15" customHeight="1">
      <c r="A33" s="94" t="s">
        <v>9</v>
      </c>
      <c r="B33" s="95" t="s">
        <v>120</v>
      </c>
      <c r="C33" s="96" t="s">
        <v>58</v>
      </c>
      <c r="D33" s="78">
        <v>44288721</v>
      </c>
      <c r="E33" s="97">
        <v>398598479</v>
      </c>
      <c r="F33" s="69">
        <f t="shared" si="4"/>
        <v>442887200</v>
      </c>
      <c r="G33" s="79">
        <v>44288721</v>
      </c>
      <c r="H33" s="97">
        <v>398598479</v>
      </c>
      <c r="I33" s="69">
        <f t="shared" si="5"/>
        <v>442887200</v>
      </c>
    </row>
    <row r="34" spans="1:9" ht="15" customHeight="1">
      <c r="A34" s="94" t="s">
        <v>11</v>
      </c>
      <c r="B34" s="95" t="s">
        <v>125</v>
      </c>
      <c r="C34" s="99" t="s">
        <v>59</v>
      </c>
      <c r="D34" s="78"/>
      <c r="E34" s="68"/>
      <c r="F34" s="69">
        <f t="shared" si="4"/>
        <v>0</v>
      </c>
      <c r="G34" s="79"/>
      <c r="H34" s="68"/>
      <c r="I34" s="69">
        <f t="shared" si="5"/>
        <v>0</v>
      </c>
    </row>
    <row r="35" spans="1:9" ht="15" customHeight="1">
      <c r="A35" s="94" t="s">
        <v>18</v>
      </c>
      <c r="B35" s="95" t="s">
        <v>127</v>
      </c>
      <c r="C35" s="96" t="s">
        <v>61</v>
      </c>
      <c r="D35" s="78">
        <v>-53091627</v>
      </c>
      <c r="E35" s="68">
        <v>541230649</v>
      </c>
      <c r="F35" s="69">
        <f t="shared" si="4"/>
        <v>488139022</v>
      </c>
      <c r="G35" s="79">
        <v>-3418162</v>
      </c>
      <c r="H35" s="68">
        <v>479688886</v>
      </c>
      <c r="I35" s="69">
        <f t="shared" si="5"/>
        <v>476270724</v>
      </c>
    </row>
    <row r="36" spans="1:9" ht="15" customHeight="1">
      <c r="A36" s="94" t="s">
        <v>66</v>
      </c>
      <c r="B36" s="95" t="s">
        <v>133</v>
      </c>
      <c r="C36" s="99" t="s">
        <v>63</v>
      </c>
      <c r="D36" s="78">
        <v>75500000</v>
      </c>
      <c r="E36" s="68">
        <v>329732684</v>
      </c>
      <c r="F36" s="69">
        <f t="shared" si="4"/>
        <v>405232684</v>
      </c>
      <c r="G36" s="79">
        <v>75500000</v>
      </c>
      <c r="H36" s="68">
        <v>348394652</v>
      </c>
      <c r="I36" s="69">
        <f t="shared" si="5"/>
        <v>423894652</v>
      </c>
    </row>
    <row r="37" spans="1:9" ht="15" customHeight="1">
      <c r="A37" s="94" t="s">
        <v>83</v>
      </c>
      <c r="B37" s="95" t="s">
        <v>138</v>
      </c>
      <c r="C37" s="96" t="s">
        <v>65</v>
      </c>
      <c r="D37" s="78"/>
      <c r="E37" s="68">
        <v>212467205</v>
      </c>
      <c r="F37" s="69">
        <f t="shared" si="4"/>
        <v>212467205</v>
      </c>
      <c r="G37" s="79">
        <v>5263539</v>
      </c>
      <c r="H37" s="68">
        <v>201129583</v>
      </c>
      <c r="I37" s="69">
        <f t="shared" si="5"/>
        <v>206393122</v>
      </c>
    </row>
    <row r="38" spans="1:9" ht="15" customHeight="1">
      <c r="A38" s="94" t="s">
        <v>85</v>
      </c>
      <c r="B38" s="95" t="s">
        <v>142</v>
      </c>
      <c r="C38" s="99" t="s">
        <v>68</v>
      </c>
      <c r="D38" s="78">
        <v>4671032</v>
      </c>
      <c r="E38" s="68">
        <v>22511301</v>
      </c>
      <c r="F38" s="69">
        <f t="shared" si="4"/>
        <v>27182333</v>
      </c>
      <c r="G38" s="79">
        <v>5163857</v>
      </c>
      <c r="H38" s="68">
        <v>6255706</v>
      </c>
      <c r="I38" s="69">
        <f t="shared" si="5"/>
        <v>11419563</v>
      </c>
    </row>
    <row r="39" spans="1:9" ht="15" customHeight="1">
      <c r="A39" s="100" t="s">
        <v>13</v>
      </c>
      <c r="B39" s="101" t="s">
        <v>388</v>
      </c>
      <c r="C39" s="96" t="s">
        <v>32</v>
      </c>
      <c r="D39" s="102">
        <v>0</v>
      </c>
      <c r="E39" s="68">
        <v>0</v>
      </c>
      <c r="F39" s="69">
        <f t="shared" si="4"/>
        <v>0</v>
      </c>
      <c r="G39" s="103">
        <v>0</v>
      </c>
      <c r="H39" s="68">
        <v>0</v>
      </c>
      <c r="I39" s="69">
        <f t="shared" si="5"/>
        <v>0</v>
      </c>
    </row>
    <row r="40" spans="1:9" ht="12">
      <c r="A40" s="100" t="s">
        <v>20</v>
      </c>
      <c r="B40" s="101" t="s">
        <v>390</v>
      </c>
      <c r="C40" s="99" t="s">
        <v>30</v>
      </c>
      <c r="D40" s="102">
        <f>D41+D42+D43+D44+D45+D46</f>
        <v>1586657460</v>
      </c>
      <c r="E40" s="68">
        <f>E41+E42+E43+E44+E45+E46</f>
        <v>4343320814</v>
      </c>
      <c r="F40" s="69">
        <f aca="true" t="shared" si="6" ref="F40:F57">D40+E40</f>
        <v>5929978274</v>
      </c>
      <c r="G40" s="103">
        <f>G41+G42+G43+G44+G45+G46</f>
        <v>1702694928</v>
      </c>
      <c r="H40" s="68">
        <f>H41+H42+H43+H44+H45+H46</f>
        <v>4181757940</v>
      </c>
      <c r="I40" s="69">
        <f t="shared" si="5"/>
        <v>5884452868</v>
      </c>
    </row>
    <row r="41" spans="1:9" ht="15" customHeight="1">
      <c r="A41" s="94" t="s">
        <v>9</v>
      </c>
      <c r="B41" s="95" t="s">
        <v>148</v>
      </c>
      <c r="C41" s="96" t="s">
        <v>28</v>
      </c>
      <c r="D41" s="80">
        <v>3245514</v>
      </c>
      <c r="E41" s="73">
        <v>1432814614</v>
      </c>
      <c r="F41" s="74">
        <f t="shared" si="6"/>
        <v>1436060128</v>
      </c>
      <c r="G41" s="81">
        <v>3331265</v>
      </c>
      <c r="H41" s="73">
        <v>1316651156</v>
      </c>
      <c r="I41" s="69">
        <f t="shared" si="5"/>
        <v>1319982421</v>
      </c>
    </row>
    <row r="42" spans="1:9" ht="15" customHeight="1">
      <c r="A42" s="94" t="s">
        <v>11</v>
      </c>
      <c r="B42" s="95" t="s">
        <v>150</v>
      </c>
      <c r="C42" s="99" t="s">
        <v>72</v>
      </c>
      <c r="D42" s="80">
        <v>1539679966</v>
      </c>
      <c r="E42" s="73">
        <v>0</v>
      </c>
      <c r="F42" s="74">
        <f t="shared" si="6"/>
        <v>1539679966</v>
      </c>
      <c r="G42" s="81">
        <v>1656372243</v>
      </c>
      <c r="H42" s="73">
        <v>0</v>
      </c>
      <c r="I42" s="69">
        <f t="shared" si="5"/>
        <v>1656372243</v>
      </c>
    </row>
    <row r="43" spans="1:9" ht="15" customHeight="1">
      <c r="A43" s="94" t="s">
        <v>18</v>
      </c>
      <c r="B43" s="95" t="s">
        <v>152</v>
      </c>
      <c r="C43" s="96" t="s">
        <v>75</v>
      </c>
      <c r="D43" s="80">
        <v>43731980</v>
      </c>
      <c r="E43" s="73">
        <v>2896306200</v>
      </c>
      <c r="F43" s="74">
        <f t="shared" si="6"/>
        <v>2940038180</v>
      </c>
      <c r="G43" s="81">
        <v>42991420</v>
      </c>
      <c r="H43" s="73">
        <v>2850706784</v>
      </c>
      <c r="I43" s="69">
        <f t="shared" si="5"/>
        <v>2893698204</v>
      </c>
    </row>
    <row r="44" spans="1:9" ht="15" customHeight="1">
      <c r="A44" s="94" t="s">
        <v>66</v>
      </c>
      <c r="B44" s="95" t="s">
        <v>154</v>
      </c>
      <c r="C44" s="99" t="s">
        <v>78</v>
      </c>
      <c r="D44" s="80">
        <v>0</v>
      </c>
      <c r="E44" s="73">
        <v>0</v>
      </c>
      <c r="F44" s="74">
        <f t="shared" si="6"/>
        <v>0</v>
      </c>
      <c r="G44" s="81">
        <v>0</v>
      </c>
      <c r="H44" s="73">
        <v>0</v>
      </c>
      <c r="I44" s="69">
        <f t="shared" si="5"/>
        <v>0</v>
      </c>
    </row>
    <row r="45" spans="1:9" ht="15" customHeight="1">
      <c r="A45" s="94" t="s">
        <v>83</v>
      </c>
      <c r="B45" s="95" t="s">
        <v>156</v>
      </c>
      <c r="C45" s="96" t="s">
        <v>79</v>
      </c>
      <c r="D45" s="80">
        <v>0</v>
      </c>
      <c r="E45" s="104">
        <v>0</v>
      </c>
      <c r="F45" s="74">
        <f t="shared" si="6"/>
        <v>0</v>
      </c>
      <c r="G45" s="81">
        <v>0</v>
      </c>
      <c r="H45" s="104">
        <v>0</v>
      </c>
      <c r="I45" s="69">
        <f t="shared" si="5"/>
        <v>0</v>
      </c>
    </row>
    <row r="46" spans="1:9" ht="15" customHeight="1">
      <c r="A46" s="94" t="s">
        <v>85</v>
      </c>
      <c r="B46" s="95" t="s">
        <v>158</v>
      </c>
      <c r="C46" s="99" t="s">
        <v>80</v>
      </c>
      <c r="D46" s="80">
        <v>0</v>
      </c>
      <c r="E46" s="73">
        <v>14200000</v>
      </c>
      <c r="F46" s="74">
        <f t="shared" si="6"/>
        <v>14200000</v>
      </c>
      <c r="G46" s="81">
        <v>0</v>
      </c>
      <c r="H46" s="73">
        <v>14400000</v>
      </c>
      <c r="I46" s="69">
        <f t="shared" si="5"/>
        <v>14400000</v>
      </c>
    </row>
    <row r="47" spans="1:9" ht="24">
      <c r="A47" s="100" t="s">
        <v>73</v>
      </c>
      <c r="B47" s="101" t="s">
        <v>160</v>
      </c>
      <c r="C47" s="96" t="s">
        <v>81</v>
      </c>
      <c r="D47" s="102">
        <v>15052323</v>
      </c>
      <c r="E47" s="68">
        <v>0</v>
      </c>
      <c r="F47" s="69">
        <f t="shared" si="6"/>
        <v>15052323</v>
      </c>
      <c r="G47" s="103">
        <v>23305077</v>
      </c>
      <c r="H47" s="68">
        <v>0</v>
      </c>
      <c r="I47" s="69">
        <f t="shared" si="5"/>
        <v>23305077</v>
      </c>
    </row>
    <row r="48" spans="1:9" ht="15" customHeight="1">
      <c r="A48" s="100" t="s">
        <v>76</v>
      </c>
      <c r="B48" s="101" t="s">
        <v>162</v>
      </c>
      <c r="C48" s="99" t="s">
        <v>82</v>
      </c>
      <c r="D48" s="102"/>
      <c r="E48" s="68">
        <v>50101284</v>
      </c>
      <c r="F48" s="69">
        <f t="shared" si="6"/>
        <v>50101284</v>
      </c>
      <c r="G48" s="103">
        <v>6797916</v>
      </c>
      <c r="H48" s="68">
        <v>72074015</v>
      </c>
      <c r="I48" s="69">
        <f t="shared" si="5"/>
        <v>78871931</v>
      </c>
    </row>
    <row r="49" spans="1:9" ht="15" customHeight="1">
      <c r="A49" s="100" t="s">
        <v>89</v>
      </c>
      <c r="B49" s="101" t="s">
        <v>166</v>
      </c>
      <c r="C49" s="96" t="s">
        <v>84</v>
      </c>
      <c r="D49" s="102"/>
      <c r="E49" s="68">
        <v>2065670</v>
      </c>
      <c r="F49" s="69">
        <f t="shared" si="6"/>
        <v>2065670</v>
      </c>
      <c r="G49" s="103">
        <v>1290964</v>
      </c>
      <c r="H49" s="68">
        <v>125432456</v>
      </c>
      <c r="I49" s="69">
        <f t="shared" si="5"/>
        <v>126723420</v>
      </c>
    </row>
    <row r="50" spans="1:9" ht="15" customHeight="1">
      <c r="A50" s="100" t="s">
        <v>94</v>
      </c>
      <c r="B50" s="101" t="s">
        <v>170</v>
      </c>
      <c r="C50" s="99" t="s">
        <v>86</v>
      </c>
      <c r="D50" s="102"/>
      <c r="E50" s="68"/>
      <c r="F50" s="69">
        <f t="shared" si="6"/>
        <v>0</v>
      </c>
      <c r="G50" s="103"/>
      <c r="H50" s="68"/>
      <c r="I50" s="69">
        <f t="shared" si="5"/>
        <v>0</v>
      </c>
    </row>
    <row r="51" spans="1:9" ht="15" customHeight="1">
      <c r="A51" s="100" t="s">
        <v>102</v>
      </c>
      <c r="B51" s="101" t="s">
        <v>172</v>
      </c>
      <c r="C51" s="96" t="s">
        <v>88</v>
      </c>
      <c r="D51" s="102"/>
      <c r="E51" s="68">
        <v>221623</v>
      </c>
      <c r="F51" s="69">
        <f t="shared" si="6"/>
        <v>221623</v>
      </c>
      <c r="G51" s="103"/>
      <c r="H51" s="68">
        <v>181231</v>
      </c>
      <c r="I51" s="69">
        <f t="shared" si="5"/>
        <v>181231</v>
      </c>
    </row>
    <row r="52" spans="1:9" ht="15" customHeight="1">
      <c r="A52" s="100" t="s">
        <v>22</v>
      </c>
      <c r="B52" s="101" t="s">
        <v>177</v>
      </c>
      <c r="C52" s="99" t="s">
        <v>91</v>
      </c>
      <c r="D52" s="102">
        <v>2354642</v>
      </c>
      <c r="E52" s="68">
        <v>276499352</v>
      </c>
      <c r="F52" s="69">
        <f t="shared" si="6"/>
        <v>278853994</v>
      </c>
      <c r="G52" s="103">
        <v>15814876</v>
      </c>
      <c r="H52" s="68">
        <v>227859916</v>
      </c>
      <c r="I52" s="69">
        <f t="shared" si="5"/>
        <v>243674792</v>
      </c>
    </row>
    <row r="53" spans="1:9" ht="15" customHeight="1">
      <c r="A53" s="100" t="s">
        <v>115</v>
      </c>
      <c r="B53" s="101" t="s">
        <v>183</v>
      </c>
      <c r="C53" s="96" t="s">
        <v>92</v>
      </c>
      <c r="D53" s="102">
        <v>54258811</v>
      </c>
      <c r="E53" s="68">
        <v>17849133</v>
      </c>
      <c r="F53" s="69">
        <f t="shared" si="6"/>
        <v>72107944</v>
      </c>
      <c r="G53" s="103">
        <v>47012342</v>
      </c>
      <c r="H53" s="68">
        <v>11398650</v>
      </c>
      <c r="I53" s="69">
        <f t="shared" si="5"/>
        <v>58410992</v>
      </c>
    </row>
    <row r="54" spans="1:9" ht="15" customHeight="1">
      <c r="A54" s="100" t="s">
        <v>117</v>
      </c>
      <c r="B54" s="101" t="s">
        <v>391</v>
      </c>
      <c r="C54" s="99" t="s">
        <v>93</v>
      </c>
      <c r="D54" s="102">
        <f>SUM(D32+D39+D40+D47+D48+D49+D50+D51+D52+D53)</f>
        <v>1729691362</v>
      </c>
      <c r="E54" s="102">
        <f>SUM(E32+E39+E40+E47+E48+E49+E50+E51+E52+E53)</f>
        <v>6194598194</v>
      </c>
      <c r="F54" s="69">
        <f t="shared" si="6"/>
        <v>7924289556</v>
      </c>
      <c r="G54" s="102">
        <f>SUM(G32+G39+G40+G47+G48+G49+G50+G51+G52+G53)</f>
        <v>1923714058</v>
      </c>
      <c r="H54" s="102">
        <f>SUM(H32+H39+H40+H47+H48+H49+H50+H51+H52+H53)</f>
        <v>6052771514</v>
      </c>
      <c r="I54" s="69">
        <f t="shared" si="5"/>
        <v>7976485572</v>
      </c>
    </row>
    <row r="55" spans="1:9" ht="15" customHeight="1">
      <c r="A55" s="100" t="s">
        <v>188</v>
      </c>
      <c r="B55" s="101" t="s">
        <v>118</v>
      </c>
      <c r="C55" s="96" t="s">
        <v>96</v>
      </c>
      <c r="D55" s="102">
        <v>0</v>
      </c>
      <c r="E55" s="68">
        <v>700905313</v>
      </c>
      <c r="F55" s="69">
        <f t="shared" si="6"/>
        <v>700905313</v>
      </c>
      <c r="G55" s="103">
        <v>0</v>
      </c>
      <c r="H55" s="68">
        <v>657480508</v>
      </c>
      <c r="I55" s="69">
        <f t="shared" si="5"/>
        <v>657480508</v>
      </c>
    </row>
    <row r="56" spans="1:9" ht="15" customHeight="1">
      <c r="A56" s="299"/>
      <c r="B56" s="293" t="s">
        <v>413</v>
      </c>
      <c r="C56" s="294"/>
      <c r="D56" s="291"/>
      <c r="E56" s="296"/>
      <c r="F56" s="69">
        <f t="shared" si="6"/>
        <v>0</v>
      </c>
      <c r="G56" s="302"/>
      <c r="H56" s="292"/>
      <c r="I56" s="69">
        <f t="shared" si="5"/>
        <v>0</v>
      </c>
    </row>
    <row r="57" spans="1:9" ht="15" customHeight="1">
      <c r="A57" s="300"/>
      <c r="B57" s="293" t="s">
        <v>422</v>
      </c>
      <c r="C57" s="295"/>
      <c r="D57" s="291"/>
      <c r="E57" s="296"/>
      <c r="F57" s="69">
        <f t="shared" si="6"/>
        <v>0</v>
      </c>
      <c r="G57" s="302"/>
      <c r="H57" s="292"/>
      <c r="I57" s="69">
        <f t="shared" si="5"/>
        <v>0</v>
      </c>
    </row>
    <row r="58" spans="1:9" ht="15" customHeight="1">
      <c r="A58" s="300"/>
      <c r="B58" s="290" t="s">
        <v>415</v>
      </c>
      <c r="C58" s="340" t="s">
        <v>97</v>
      </c>
      <c r="D58" s="303"/>
      <c r="E58" s="292"/>
      <c r="F58" s="297"/>
      <c r="G58" s="291"/>
      <c r="H58" s="292"/>
      <c r="I58" s="297"/>
    </row>
    <row r="59" spans="1:9" ht="12">
      <c r="A59" s="301"/>
      <c r="B59" s="288" t="s">
        <v>414</v>
      </c>
      <c r="C59" s="341" t="s">
        <v>41</v>
      </c>
      <c r="D59" s="304"/>
      <c r="E59" s="289"/>
      <c r="F59" s="298"/>
      <c r="G59" s="289"/>
      <c r="H59" s="289"/>
      <c r="I59" s="298"/>
    </row>
    <row r="60" spans="1:8" ht="12">
      <c r="A60" s="106"/>
      <c r="B60" s="107"/>
      <c r="C60" s="107"/>
      <c r="D60" s="420"/>
      <c r="E60" s="420"/>
      <c r="G60" s="420"/>
      <c r="H60" s="420"/>
    </row>
    <row r="61" spans="1:4" ht="12">
      <c r="A61" s="57" t="s">
        <v>454</v>
      </c>
      <c r="B61" s="112"/>
      <c r="C61" s="112"/>
      <c r="D61" s="112"/>
    </row>
    <row r="63" spans="1:6" ht="12">
      <c r="A63" s="57" t="s">
        <v>452</v>
      </c>
      <c r="C63" s="57" t="s">
        <v>455</v>
      </c>
      <c r="F63" s="105" t="s">
        <v>457</v>
      </c>
    </row>
    <row r="64" spans="1:6" ht="12">
      <c r="A64" s="57" t="s">
        <v>453</v>
      </c>
      <c r="C64" s="57" t="s">
        <v>456</v>
      </c>
      <c r="F64" s="105" t="s">
        <v>458</v>
      </c>
    </row>
  </sheetData>
  <mergeCells count="11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D45" sqref="D45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ht="12.75">
      <c r="A1" s="421" t="s">
        <v>425</v>
      </c>
      <c r="B1" s="421"/>
      <c r="C1" s="421"/>
      <c r="D1" s="421"/>
      <c r="E1" s="421"/>
      <c r="F1" s="421"/>
      <c r="G1" s="421"/>
      <c r="H1" s="421"/>
      <c r="I1" s="421"/>
      <c r="J1" s="108"/>
    </row>
    <row r="2" spans="1:10" ht="12.75">
      <c r="A2" s="286"/>
      <c r="B2" s="333" t="s">
        <v>426</v>
      </c>
      <c r="C2" s="334" t="s">
        <v>451</v>
      </c>
      <c r="D2" s="286" t="s">
        <v>358</v>
      </c>
      <c r="E2" s="334" t="s">
        <v>450</v>
      </c>
      <c r="F2" s="286"/>
      <c r="G2" s="286"/>
      <c r="H2" s="286"/>
      <c r="I2" s="286"/>
      <c r="J2" s="108"/>
    </row>
    <row r="3" spans="1:10" ht="12.75">
      <c r="A3" s="109"/>
      <c r="B3" s="109"/>
      <c r="C3" s="109"/>
      <c r="D3" s="409"/>
      <c r="E3" s="409"/>
      <c r="F3" s="409"/>
      <c r="G3" s="409"/>
      <c r="H3" s="409"/>
      <c r="I3" s="409"/>
      <c r="J3" s="110"/>
    </row>
    <row r="4" spans="1:10" ht="12.75">
      <c r="A4" s="422" t="s">
        <v>0</v>
      </c>
      <c r="B4" s="424" t="s">
        <v>1</v>
      </c>
      <c r="C4" s="422" t="s">
        <v>194</v>
      </c>
      <c r="D4" s="426" t="s">
        <v>199</v>
      </c>
      <c r="E4" s="426"/>
      <c r="F4" s="427"/>
      <c r="G4" s="428" t="s">
        <v>200</v>
      </c>
      <c r="H4" s="429"/>
      <c r="I4" s="430"/>
      <c r="J4" s="110"/>
    </row>
    <row r="5" spans="1:10" ht="12.75">
      <c r="A5" s="423"/>
      <c r="B5" s="425"/>
      <c r="C5" s="423"/>
      <c r="D5" s="223" t="s">
        <v>2</v>
      </c>
      <c r="E5" s="221" t="s">
        <v>201</v>
      </c>
      <c r="F5" s="222" t="s">
        <v>4</v>
      </c>
      <c r="G5" s="220" t="s">
        <v>2</v>
      </c>
      <c r="H5" s="221" t="s">
        <v>201</v>
      </c>
      <c r="I5" s="222" t="s">
        <v>4</v>
      </c>
      <c r="J5" s="110"/>
    </row>
    <row r="6" spans="1:10" ht="12.75">
      <c r="A6" s="113" t="s">
        <v>22</v>
      </c>
      <c r="B6" s="114" t="s">
        <v>202</v>
      </c>
      <c r="C6" s="115" t="s">
        <v>98</v>
      </c>
      <c r="D6" s="116">
        <v>84508877</v>
      </c>
      <c r="E6" s="117">
        <v>529714385</v>
      </c>
      <c r="F6" s="118">
        <f>SUM(D6+E6)</f>
        <v>614223262</v>
      </c>
      <c r="G6" s="119">
        <v>81330985</v>
      </c>
      <c r="H6" s="117">
        <v>486797985</v>
      </c>
      <c r="I6" s="118">
        <f aca="true" t="shared" si="0" ref="I6:I39">SUM(G6+H6)</f>
        <v>568128970</v>
      </c>
      <c r="J6" s="110"/>
    </row>
    <row r="7" spans="1:10" ht="12.75">
      <c r="A7" s="120" t="s">
        <v>25</v>
      </c>
      <c r="B7" s="121" t="s">
        <v>392</v>
      </c>
      <c r="C7" s="122" t="s">
        <v>99</v>
      </c>
      <c r="D7" s="123">
        <f>SUM(D8+D9+D10+D11+D12+D13+D14)</f>
        <v>41101630</v>
      </c>
      <c r="E7" s="123">
        <f>SUM(E8+E9+E10+E11+E12+E13+E14)</f>
        <v>203871730</v>
      </c>
      <c r="F7" s="118">
        <f aca="true" t="shared" si="1" ref="F7:F39">SUM(D7+E7)</f>
        <v>244973360</v>
      </c>
      <c r="G7" s="123">
        <f>SUM(G8+G9+G10+G11+G12+G13+G14)</f>
        <v>32441852</v>
      </c>
      <c r="H7" s="123">
        <f>SUM(H8+H9+H10+H11+H12+H13+H14)</f>
        <v>37266241</v>
      </c>
      <c r="I7" s="118">
        <f t="shared" si="0"/>
        <v>69708093</v>
      </c>
      <c r="J7" s="110"/>
    </row>
    <row r="8" spans="1:10" ht="24">
      <c r="A8" s="126" t="s">
        <v>9</v>
      </c>
      <c r="B8" s="127" t="s">
        <v>203</v>
      </c>
      <c r="C8" s="115" t="s">
        <v>100</v>
      </c>
      <c r="D8" s="128">
        <v>3434000</v>
      </c>
      <c r="E8" s="129">
        <v>3690850</v>
      </c>
      <c r="F8" s="118">
        <f t="shared" si="1"/>
        <v>7124850</v>
      </c>
      <c r="G8" s="130"/>
      <c r="H8" s="129"/>
      <c r="I8" s="118">
        <f t="shared" si="0"/>
        <v>0</v>
      </c>
      <c r="J8" s="110"/>
    </row>
    <row r="9" spans="1:10" ht="12.75">
      <c r="A9" s="126" t="s">
        <v>11</v>
      </c>
      <c r="B9" s="127" t="s">
        <v>204</v>
      </c>
      <c r="C9" s="122" t="s">
        <v>101</v>
      </c>
      <c r="D9" s="128"/>
      <c r="E9" s="129">
        <v>137977798</v>
      </c>
      <c r="F9" s="118">
        <f t="shared" si="1"/>
        <v>137977798</v>
      </c>
      <c r="G9" s="130"/>
      <c r="H9" s="129">
        <v>1908250</v>
      </c>
      <c r="I9" s="118">
        <f t="shared" si="0"/>
        <v>1908250</v>
      </c>
      <c r="J9" s="131"/>
    </row>
    <row r="10" spans="1:10" ht="12.75">
      <c r="A10" s="126" t="s">
        <v>18</v>
      </c>
      <c r="B10" s="127" t="s">
        <v>205</v>
      </c>
      <c r="C10" s="115" t="s">
        <v>51</v>
      </c>
      <c r="D10" s="128">
        <v>21837449</v>
      </c>
      <c r="E10" s="129">
        <v>40486512</v>
      </c>
      <c r="F10" s="118">
        <f t="shared" si="1"/>
        <v>62323961</v>
      </c>
      <c r="G10" s="130">
        <v>38351112</v>
      </c>
      <c r="H10" s="129">
        <v>40460499</v>
      </c>
      <c r="I10" s="118">
        <f t="shared" si="0"/>
        <v>78811611</v>
      </c>
      <c r="J10" s="110"/>
    </row>
    <row r="11" spans="1:10" ht="24">
      <c r="A11" s="126" t="s">
        <v>66</v>
      </c>
      <c r="B11" s="127" t="s">
        <v>206</v>
      </c>
      <c r="C11" s="122" t="s">
        <v>46</v>
      </c>
      <c r="D11" s="128">
        <v>603178</v>
      </c>
      <c r="E11" s="129">
        <v>2056317</v>
      </c>
      <c r="F11" s="118">
        <f t="shared" si="1"/>
        <v>2659495</v>
      </c>
      <c r="G11" s="130">
        <v>885523</v>
      </c>
      <c r="H11" s="129">
        <v>437519</v>
      </c>
      <c r="I11" s="118">
        <f t="shared" si="0"/>
        <v>1323042</v>
      </c>
      <c r="J11" s="110"/>
    </row>
    <row r="12" spans="1:10" ht="12.75">
      <c r="A12" s="126" t="s">
        <v>83</v>
      </c>
      <c r="B12" s="127" t="s">
        <v>207</v>
      </c>
      <c r="C12" s="115" t="s">
        <v>103</v>
      </c>
      <c r="D12" s="128">
        <v>1102367</v>
      </c>
      <c r="E12" s="129">
        <v>1034949</v>
      </c>
      <c r="F12" s="118">
        <f t="shared" si="1"/>
        <v>2137316</v>
      </c>
      <c r="G12" s="130">
        <v>1009811</v>
      </c>
      <c r="H12" s="129">
        <v>423952</v>
      </c>
      <c r="I12" s="118">
        <f t="shared" si="0"/>
        <v>1433763</v>
      </c>
      <c r="J12" s="131"/>
    </row>
    <row r="13" spans="1:10" ht="12.75">
      <c r="A13" s="126" t="s">
        <v>85</v>
      </c>
      <c r="B13" s="127" t="s">
        <v>208</v>
      </c>
      <c r="C13" s="122" t="s">
        <v>105</v>
      </c>
      <c r="D13" s="128">
        <v>14105253</v>
      </c>
      <c r="E13" s="129">
        <v>11320234</v>
      </c>
      <c r="F13" s="118">
        <f t="shared" si="1"/>
        <v>25425487</v>
      </c>
      <c r="G13" s="130"/>
      <c r="H13" s="129"/>
      <c r="I13" s="118">
        <f t="shared" si="0"/>
        <v>0</v>
      </c>
      <c r="J13" s="110"/>
    </row>
    <row r="14" spans="1:10" ht="12.75">
      <c r="A14" s="126" t="s">
        <v>87</v>
      </c>
      <c r="B14" s="127" t="s">
        <v>209</v>
      </c>
      <c r="C14" s="115" t="s">
        <v>106</v>
      </c>
      <c r="D14" s="128">
        <v>19383</v>
      </c>
      <c r="E14" s="129">
        <v>7305070</v>
      </c>
      <c r="F14" s="118">
        <f t="shared" si="1"/>
        <v>7324453</v>
      </c>
      <c r="G14" s="130">
        <v>-7804594</v>
      </c>
      <c r="H14" s="129">
        <v>-5963979</v>
      </c>
      <c r="I14" s="118">
        <f t="shared" si="0"/>
        <v>-13768573</v>
      </c>
      <c r="J14" s="110"/>
    </row>
    <row r="15" spans="1:10" ht="12.75">
      <c r="A15" s="120" t="s">
        <v>34</v>
      </c>
      <c r="B15" s="121" t="s">
        <v>210</v>
      </c>
      <c r="C15" s="122" t="s">
        <v>107</v>
      </c>
      <c r="D15" s="123">
        <v>5250</v>
      </c>
      <c r="E15" s="124">
        <v>8621314</v>
      </c>
      <c r="F15" s="118">
        <f t="shared" si="1"/>
        <v>8626564</v>
      </c>
      <c r="G15" s="125">
        <v>11031</v>
      </c>
      <c r="H15" s="124">
        <v>8013787</v>
      </c>
      <c r="I15" s="118">
        <f t="shared" si="0"/>
        <v>8024818</v>
      </c>
      <c r="J15" s="110"/>
    </row>
    <row r="16" spans="1:10" ht="12.75">
      <c r="A16" s="120" t="s">
        <v>70</v>
      </c>
      <c r="B16" s="121" t="s">
        <v>211</v>
      </c>
      <c r="C16" s="115" t="s">
        <v>108</v>
      </c>
      <c r="D16" s="123">
        <v>781445</v>
      </c>
      <c r="E16" s="124">
        <v>-37169</v>
      </c>
      <c r="F16" s="118">
        <f t="shared" si="1"/>
        <v>744276</v>
      </c>
      <c r="G16" s="125">
        <v>26758</v>
      </c>
      <c r="H16" s="124">
        <v>16834333</v>
      </c>
      <c r="I16" s="118">
        <f t="shared" si="0"/>
        <v>16861091</v>
      </c>
      <c r="J16" s="110"/>
    </row>
    <row r="17" spans="1:10" ht="12.75">
      <c r="A17" s="120" t="s">
        <v>212</v>
      </c>
      <c r="B17" s="121" t="s">
        <v>213</v>
      </c>
      <c r="C17" s="122" t="s">
        <v>110</v>
      </c>
      <c r="D17" s="123">
        <v>54904</v>
      </c>
      <c r="E17" s="124">
        <v>7382153</v>
      </c>
      <c r="F17" s="118">
        <f t="shared" si="1"/>
        <v>7437057</v>
      </c>
      <c r="G17" s="125">
        <v>22357</v>
      </c>
      <c r="H17" s="124">
        <v>9313680</v>
      </c>
      <c r="I17" s="118">
        <f t="shared" si="0"/>
        <v>9336037</v>
      </c>
      <c r="J17" s="110"/>
    </row>
    <row r="18" spans="1:10" ht="12.75">
      <c r="A18" s="120" t="s">
        <v>214</v>
      </c>
      <c r="B18" s="121" t="s">
        <v>215</v>
      </c>
      <c r="C18" s="115" t="s">
        <v>112</v>
      </c>
      <c r="D18" s="123">
        <v>-45475851</v>
      </c>
      <c r="E18" s="124">
        <v>-358164579</v>
      </c>
      <c r="F18" s="118">
        <f t="shared" si="1"/>
        <v>-403640430</v>
      </c>
      <c r="G18" s="125">
        <v>-52737867</v>
      </c>
      <c r="H18" s="124">
        <v>-310213772</v>
      </c>
      <c r="I18" s="118">
        <f t="shared" si="0"/>
        <v>-362951639</v>
      </c>
      <c r="J18" s="110"/>
    </row>
    <row r="19" spans="1:10" ht="12.75">
      <c r="A19" s="120" t="s">
        <v>216</v>
      </c>
      <c r="B19" s="121" t="s">
        <v>217</v>
      </c>
      <c r="C19" s="122" t="s">
        <v>114</v>
      </c>
      <c r="D19" s="123">
        <v>-42272823</v>
      </c>
      <c r="E19" s="124"/>
      <c r="F19" s="118">
        <f t="shared" si="1"/>
        <v>-42272823</v>
      </c>
      <c r="G19" s="125">
        <v>-20181045</v>
      </c>
      <c r="H19" s="124"/>
      <c r="I19" s="118">
        <f t="shared" si="0"/>
        <v>-20181045</v>
      </c>
      <c r="J19" s="110"/>
    </row>
    <row r="20" spans="1:10" ht="24">
      <c r="A20" s="120" t="s">
        <v>218</v>
      </c>
      <c r="B20" s="121" t="s">
        <v>219</v>
      </c>
      <c r="C20" s="115" t="s">
        <v>62</v>
      </c>
      <c r="D20" s="123">
        <v>-2609562</v>
      </c>
      <c r="E20" s="124"/>
      <c r="F20" s="118">
        <f t="shared" si="1"/>
        <v>-2609562</v>
      </c>
      <c r="G20" s="125">
        <v>229452</v>
      </c>
      <c r="H20" s="124"/>
      <c r="I20" s="118">
        <f t="shared" si="0"/>
        <v>229452</v>
      </c>
      <c r="J20" s="110"/>
    </row>
    <row r="21" spans="1:10" ht="12.75">
      <c r="A21" s="120" t="s">
        <v>220</v>
      </c>
      <c r="B21" s="121" t="s">
        <v>221</v>
      </c>
      <c r="C21" s="122" t="s">
        <v>57</v>
      </c>
      <c r="D21" s="123"/>
      <c r="E21" s="124"/>
      <c r="F21" s="118">
        <f t="shared" si="1"/>
        <v>0</v>
      </c>
      <c r="G21" s="125"/>
      <c r="H21" s="124"/>
      <c r="I21" s="118">
        <f t="shared" si="0"/>
        <v>0</v>
      </c>
      <c r="J21" s="110"/>
    </row>
    <row r="22" spans="1:10" ht="12.75">
      <c r="A22" s="120" t="s">
        <v>222</v>
      </c>
      <c r="B22" s="121" t="s">
        <v>223</v>
      </c>
      <c r="C22" s="115" t="s">
        <v>60</v>
      </c>
      <c r="D22" s="123">
        <v>-29942860</v>
      </c>
      <c r="E22" s="124">
        <v>-253033421</v>
      </c>
      <c r="F22" s="118">
        <f t="shared" si="1"/>
        <v>-282976281</v>
      </c>
      <c r="G22" s="125">
        <v>-25723508</v>
      </c>
      <c r="H22" s="124">
        <v>-210526534</v>
      </c>
      <c r="I22" s="118">
        <f t="shared" si="0"/>
        <v>-236250042</v>
      </c>
      <c r="J22" s="110"/>
    </row>
    <row r="23" spans="1:10" ht="12.75">
      <c r="A23" s="120" t="s">
        <v>224</v>
      </c>
      <c r="B23" s="121" t="s">
        <v>393</v>
      </c>
      <c r="C23" s="122" t="s">
        <v>116</v>
      </c>
      <c r="D23" s="123">
        <f>SUM(D24+D25+D26+D27+D28+D29)</f>
        <v>-197924</v>
      </c>
      <c r="E23" s="123">
        <f>SUM(E24+E25+E26+E27+E28+E29)</f>
        <v>-86149914</v>
      </c>
      <c r="F23" s="118">
        <f t="shared" si="1"/>
        <v>-86347838</v>
      </c>
      <c r="G23" s="123">
        <f>SUM(G24+G25+G26+G27+G28+G29)</f>
        <v>-5497529</v>
      </c>
      <c r="H23" s="123">
        <f>SUM(H24+H25+H26+H27+H28+H29)</f>
        <v>-11836658</v>
      </c>
      <c r="I23" s="118">
        <f t="shared" si="0"/>
        <v>-17334187</v>
      </c>
      <c r="J23" s="110"/>
    </row>
    <row r="24" spans="1:10" ht="24">
      <c r="A24" s="126" t="s">
        <v>9</v>
      </c>
      <c r="B24" s="127" t="s">
        <v>225</v>
      </c>
      <c r="C24" s="115" t="s">
        <v>119</v>
      </c>
      <c r="D24" s="128"/>
      <c r="E24" s="129">
        <v>-26949</v>
      </c>
      <c r="F24" s="118">
        <f t="shared" si="1"/>
        <v>-26949</v>
      </c>
      <c r="G24" s="130"/>
      <c r="H24" s="129"/>
      <c r="I24" s="118">
        <f t="shared" si="0"/>
        <v>0</v>
      </c>
      <c r="J24" s="110"/>
    </row>
    <row r="25" spans="1:10" ht="12.75">
      <c r="A25" s="126" t="s">
        <v>11</v>
      </c>
      <c r="B25" s="127" t="s">
        <v>226</v>
      </c>
      <c r="C25" s="122" t="s">
        <v>64</v>
      </c>
      <c r="D25" s="128"/>
      <c r="E25" s="129">
        <v>-117</v>
      </c>
      <c r="F25" s="118">
        <f t="shared" si="1"/>
        <v>-117</v>
      </c>
      <c r="G25" s="130"/>
      <c r="H25" s="129">
        <v>-17</v>
      </c>
      <c r="I25" s="118">
        <f t="shared" si="0"/>
        <v>-17</v>
      </c>
      <c r="J25" s="110"/>
    </row>
    <row r="26" spans="1:10" ht="12.75">
      <c r="A26" s="126" t="s">
        <v>18</v>
      </c>
      <c r="B26" s="127" t="s">
        <v>227</v>
      </c>
      <c r="C26" s="115" t="s">
        <v>69</v>
      </c>
      <c r="D26" s="128">
        <v>-58408</v>
      </c>
      <c r="E26" s="129">
        <v>-80448612</v>
      </c>
      <c r="F26" s="118">
        <f t="shared" si="1"/>
        <v>-80507020</v>
      </c>
      <c r="G26" s="130">
        <v>-273892</v>
      </c>
      <c r="H26" s="129">
        <v>-616253</v>
      </c>
      <c r="I26" s="118">
        <f t="shared" si="0"/>
        <v>-890145</v>
      </c>
      <c r="J26" s="110"/>
    </row>
    <row r="27" spans="1:10" ht="12.75">
      <c r="A27" s="126" t="s">
        <v>66</v>
      </c>
      <c r="B27" s="127" t="s">
        <v>228</v>
      </c>
      <c r="C27" s="122" t="s">
        <v>122</v>
      </c>
      <c r="D27" s="128"/>
      <c r="E27" s="129">
        <v>-2512007</v>
      </c>
      <c r="F27" s="118">
        <f t="shared" si="1"/>
        <v>-2512007</v>
      </c>
      <c r="G27" s="130">
        <v>-614</v>
      </c>
      <c r="H27" s="129">
        <v>-4811790</v>
      </c>
      <c r="I27" s="118">
        <f t="shared" si="0"/>
        <v>-4812404</v>
      </c>
      <c r="J27" s="110"/>
    </row>
    <row r="28" spans="1:10" ht="12.75">
      <c r="A28" s="126" t="s">
        <v>83</v>
      </c>
      <c r="B28" s="127" t="s">
        <v>229</v>
      </c>
      <c r="C28" s="115" t="s">
        <v>124</v>
      </c>
      <c r="D28" s="128"/>
      <c r="E28" s="129"/>
      <c r="F28" s="118">
        <f t="shared" si="1"/>
        <v>0</v>
      </c>
      <c r="G28" s="130">
        <v>-4975090</v>
      </c>
      <c r="H28" s="129">
        <v>-3023052</v>
      </c>
      <c r="I28" s="118">
        <f t="shared" si="0"/>
        <v>-7998142</v>
      </c>
      <c r="J28" s="110"/>
    </row>
    <row r="29" spans="1:10" ht="12.75">
      <c r="A29" s="126" t="s">
        <v>85</v>
      </c>
      <c r="B29" s="127" t="s">
        <v>230</v>
      </c>
      <c r="C29" s="122" t="s">
        <v>126</v>
      </c>
      <c r="D29" s="128">
        <v>-139516</v>
      </c>
      <c r="E29" s="129">
        <v>-3162229</v>
      </c>
      <c r="F29" s="118">
        <f t="shared" si="1"/>
        <v>-3301745</v>
      </c>
      <c r="G29" s="130">
        <v>-247933</v>
      </c>
      <c r="H29" s="129">
        <v>-3385546</v>
      </c>
      <c r="I29" s="118">
        <f t="shared" si="0"/>
        <v>-3633479</v>
      </c>
      <c r="J29" s="110"/>
    </row>
    <row r="30" spans="1:10" ht="12.75">
      <c r="A30" s="120" t="s">
        <v>231</v>
      </c>
      <c r="B30" s="121" t="s">
        <v>232</v>
      </c>
      <c r="C30" s="115" t="s">
        <v>128</v>
      </c>
      <c r="D30" s="123">
        <v>-114296</v>
      </c>
      <c r="E30" s="124">
        <v>-23884197</v>
      </c>
      <c r="F30" s="118">
        <f t="shared" si="1"/>
        <v>-23998493</v>
      </c>
      <c r="G30" s="125">
        <v>-3467664</v>
      </c>
      <c r="H30" s="124">
        <v>-18684741</v>
      </c>
      <c r="I30" s="118">
        <f t="shared" si="0"/>
        <v>-22152405</v>
      </c>
      <c r="J30" s="110"/>
    </row>
    <row r="31" spans="1:10" ht="12.75">
      <c r="A31" s="120" t="s">
        <v>233</v>
      </c>
      <c r="B31" s="121" t="s">
        <v>234</v>
      </c>
      <c r="C31" s="122" t="s">
        <v>129</v>
      </c>
      <c r="D31" s="123"/>
      <c r="E31" s="124">
        <v>-181176</v>
      </c>
      <c r="F31" s="118">
        <f t="shared" si="1"/>
        <v>-181176</v>
      </c>
      <c r="G31" s="125"/>
      <c r="H31" s="124">
        <v>855312</v>
      </c>
      <c r="I31" s="118">
        <f t="shared" si="0"/>
        <v>855312</v>
      </c>
      <c r="J31" s="110"/>
    </row>
    <row r="32" spans="1:10" ht="12.75">
      <c r="A32" s="120" t="s">
        <v>235</v>
      </c>
      <c r="B32" s="121" t="s">
        <v>236</v>
      </c>
      <c r="C32" s="115" t="s">
        <v>130</v>
      </c>
      <c r="D32" s="123">
        <f>SUM(D6+D7+D15+D17+D16+D18+D19+D20+D22+D23++D30)</f>
        <v>5838790</v>
      </c>
      <c r="E32" s="123">
        <f>SUM(E6+E7+E15+E17+E16+E18+E19+E20+E22+E23++E30+E31)</f>
        <v>28139126</v>
      </c>
      <c r="F32" s="118">
        <f t="shared" si="1"/>
        <v>33977916</v>
      </c>
      <c r="G32" s="123">
        <f>SUM(G6+G7+G15+G17+G16+G18+G19+G20+G22+G23++G30)</f>
        <v>6454822</v>
      </c>
      <c r="H32" s="123">
        <f>SUM(H6+H7+H15+H17+H16+H18+H19+H20+H22+H23++H30+H31)</f>
        <v>7819633</v>
      </c>
      <c r="I32" s="118">
        <f t="shared" si="0"/>
        <v>14274455</v>
      </c>
      <c r="J32" s="110"/>
    </row>
    <row r="33" spans="1:10" ht="12.75">
      <c r="A33" s="132" t="s">
        <v>237</v>
      </c>
      <c r="B33" s="133" t="s">
        <v>238</v>
      </c>
      <c r="C33" s="134" t="s">
        <v>132</v>
      </c>
      <c r="D33" s="135">
        <v>-1167758</v>
      </c>
      <c r="E33" s="136">
        <v>-5627825</v>
      </c>
      <c r="F33" s="118">
        <f t="shared" si="1"/>
        <v>-6795583</v>
      </c>
      <c r="G33" s="137">
        <v>-1290965</v>
      </c>
      <c r="H33" s="136">
        <v>-1563927</v>
      </c>
      <c r="I33" s="118">
        <f t="shared" si="0"/>
        <v>-2854892</v>
      </c>
      <c r="J33" s="110"/>
    </row>
    <row r="34" spans="1:10" ht="24">
      <c r="A34" s="138" t="s">
        <v>239</v>
      </c>
      <c r="B34" s="219" t="s">
        <v>241</v>
      </c>
      <c r="C34" s="139" t="s">
        <v>134</v>
      </c>
      <c r="D34" s="140">
        <f>SUM(D32+D33)</f>
        <v>4671032</v>
      </c>
      <c r="E34" s="140">
        <f>SUM(E32+E33)</f>
        <v>22511301</v>
      </c>
      <c r="F34" s="118">
        <f t="shared" si="1"/>
        <v>27182333</v>
      </c>
      <c r="G34" s="140">
        <f>SUM(G32+G33)</f>
        <v>5163857</v>
      </c>
      <c r="H34" s="140">
        <f>SUM(H32+H33)</f>
        <v>6255706</v>
      </c>
      <c r="I34" s="118">
        <f t="shared" si="0"/>
        <v>11419563</v>
      </c>
      <c r="J34" s="110"/>
    </row>
    <row r="35" spans="1:10" ht="12.75">
      <c r="A35" s="307"/>
      <c r="B35" s="308" t="s">
        <v>421</v>
      </c>
      <c r="C35" s="309"/>
      <c r="D35" s="308"/>
      <c r="E35" s="310"/>
      <c r="F35" s="118">
        <f t="shared" si="1"/>
        <v>0</v>
      </c>
      <c r="G35" s="311"/>
      <c r="H35" s="312"/>
      <c r="I35" s="118">
        <f t="shared" si="0"/>
        <v>0</v>
      </c>
      <c r="J35" s="306"/>
    </row>
    <row r="36" spans="1:10" ht="12.75">
      <c r="A36" s="314"/>
      <c r="B36" s="315" t="s">
        <v>416</v>
      </c>
      <c r="C36" s="342" t="s">
        <v>135</v>
      </c>
      <c r="D36" s="316"/>
      <c r="E36" s="317"/>
      <c r="F36" s="118">
        <f t="shared" si="1"/>
        <v>0</v>
      </c>
      <c r="G36" s="316"/>
      <c r="H36" s="318"/>
      <c r="I36" s="118">
        <f t="shared" si="0"/>
        <v>0</v>
      </c>
      <c r="J36" s="306"/>
    </row>
    <row r="37" spans="1:10" ht="12.75">
      <c r="A37" s="320"/>
      <c r="B37" s="321" t="s">
        <v>417</v>
      </c>
      <c r="C37" s="343" t="s">
        <v>136</v>
      </c>
      <c r="D37" s="321"/>
      <c r="E37" s="322"/>
      <c r="F37" s="118">
        <f t="shared" si="1"/>
        <v>0</v>
      </c>
      <c r="G37" s="321"/>
      <c r="H37" s="323"/>
      <c r="I37" s="118">
        <f t="shared" si="0"/>
        <v>0</v>
      </c>
      <c r="J37" s="306"/>
    </row>
    <row r="38" spans="1:10" ht="12.75">
      <c r="A38" s="320"/>
      <c r="B38" s="321" t="s">
        <v>418</v>
      </c>
      <c r="C38" s="343" t="s">
        <v>137</v>
      </c>
      <c r="D38" s="321"/>
      <c r="E38" s="322"/>
      <c r="F38" s="118">
        <f t="shared" si="1"/>
        <v>0</v>
      </c>
      <c r="G38" s="321"/>
      <c r="H38" s="323"/>
      <c r="I38" s="118">
        <f t="shared" si="0"/>
        <v>0</v>
      </c>
      <c r="J38" s="306"/>
    </row>
    <row r="39" spans="1:10" ht="12.75">
      <c r="A39" s="324"/>
      <c r="B39" s="325" t="s">
        <v>419</v>
      </c>
      <c r="C39" s="344" t="s">
        <v>139</v>
      </c>
      <c r="D39" s="325"/>
      <c r="E39" s="326"/>
      <c r="F39" s="118">
        <f t="shared" si="1"/>
        <v>0</v>
      </c>
      <c r="G39" s="325"/>
      <c r="H39" s="327"/>
      <c r="I39" s="118">
        <f t="shared" si="0"/>
        <v>0</v>
      </c>
      <c r="J39" s="306"/>
    </row>
    <row r="40" spans="1:10" ht="12.75">
      <c r="A40" s="305"/>
      <c r="B40" s="305"/>
      <c r="C40" s="305"/>
      <c r="D40" s="305"/>
      <c r="E40" s="305"/>
      <c r="F40" s="305"/>
      <c r="G40" s="305"/>
      <c r="H40" s="305"/>
      <c r="I40" s="305"/>
      <c r="J40" s="111"/>
    </row>
    <row r="41" spans="1:10" ht="13.5" customHeight="1">
      <c r="A41" s="112"/>
      <c r="B41" s="112" t="s">
        <v>420</v>
      </c>
      <c r="C41" s="112"/>
      <c r="D41" s="112"/>
      <c r="E41" s="112"/>
      <c r="F41" s="112"/>
      <c r="G41" s="112"/>
      <c r="H41" s="112"/>
      <c r="I41" s="112"/>
      <c r="J41" s="111"/>
    </row>
    <row r="42" ht="13.5" customHeight="1">
      <c r="I42" s="345"/>
    </row>
    <row r="43" spans="1:9" ht="12.75" customHeight="1">
      <c r="A43" t="s">
        <v>454</v>
      </c>
      <c r="I43" s="345"/>
    </row>
    <row r="44" ht="12.75" customHeight="1">
      <c r="I44" s="345"/>
    </row>
    <row r="45" ht="12" customHeight="1">
      <c r="I45" s="345"/>
    </row>
    <row r="46" spans="1:6" ht="12.75">
      <c r="A46" t="s">
        <v>452</v>
      </c>
      <c r="C46" t="s">
        <v>455</v>
      </c>
      <c r="F46" t="s">
        <v>457</v>
      </c>
    </row>
    <row r="47" spans="1:6" ht="12.75">
      <c r="A47" t="s">
        <v>453</v>
      </c>
      <c r="C47" t="s">
        <v>456</v>
      </c>
      <c r="F47" t="s">
        <v>458</v>
      </c>
    </row>
  </sheetData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B52" sqref="B52"/>
    </sheetView>
  </sheetViews>
  <sheetFormatPr defaultColWidth="9.140625" defaultRowHeight="12.75"/>
  <cols>
    <col min="1" max="1" width="7.00390625" style="112" customWidth="1"/>
    <col min="2" max="2" width="57.8515625" style="112" customWidth="1"/>
    <col min="3" max="3" width="12.00390625" style="112" customWidth="1"/>
    <col min="4" max="9" width="12.28125" style="112" customWidth="1"/>
    <col min="10" max="12" width="9.140625" style="111" customWidth="1"/>
    <col min="13" max="16384" width="9.140625" style="112" customWidth="1"/>
  </cols>
  <sheetData>
    <row r="1" spans="1:10" s="57" customFormat="1" ht="12" customHeight="1">
      <c r="A1" s="286"/>
      <c r="B1" s="421" t="s">
        <v>427</v>
      </c>
      <c r="C1" s="421"/>
      <c r="D1" s="421"/>
      <c r="E1" s="421"/>
      <c r="F1" s="421"/>
      <c r="G1" s="421"/>
      <c r="H1" s="286"/>
      <c r="I1" s="286"/>
      <c r="J1" s="108"/>
    </row>
    <row r="2" spans="1:10" ht="15.75" customHeight="1">
      <c r="A2" s="109"/>
      <c r="B2" s="331" t="s">
        <v>426</v>
      </c>
      <c r="C2" s="332" t="s">
        <v>451</v>
      </c>
      <c r="D2" s="109" t="s">
        <v>358</v>
      </c>
      <c r="E2" s="332" t="s">
        <v>450</v>
      </c>
      <c r="F2" s="109"/>
      <c r="G2" s="109"/>
      <c r="H2" s="109"/>
      <c r="I2" s="109"/>
      <c r="J2" s="110"/>
    </row>
    <row r="3" spans="1:10" ht="15.75" customHeight="1">
      <c r="A3" s="109"/>
      <c r="B3" s="109"/>
      <c r="C3" s="109"/>
      <c r="D3" s="409"/>
      <c r="E3" s="409"/>
      <c r="F3" s="409"/>
      <c r="G3" s="409"/>
      <c r="H3" s="409"/>
      <c r="I3" s="409"/>
      <c r="J3" s="110"/>
    </row>
    <row r="4" spans="1:10" ht="23.25" customHeight="1">
      <c r="A4" s="422" t="s">
        <v>0</v>
      </c>
      <c r="B4" s="424" t="s">
        <v>1</v>
      </c>
      <c r="C4" s="422" t="s">
        <v>194</v>
      </c>
      <c r="D4" s="426" t="s">
        <v>199</v>
      </c>
      <c r="E4" s="426"/>
      <c r="F4" s="427"/>
      <c r="G4" s="428" t="s">
        <v>200</v>
      </c>
      <c r="H4" s="429"/>
      <c r="I4" s="430"/>
      <c r="J4" s="110"/>
    </row>
    <row r="5" spans="1:10" ht="20.25" customHeight="1">
      <c r="A5" s="423"/>
      <c r="B5" s="425"/>
      <c r="C5" s="423"/>
      <c r="D5" s="223" t="s">
        <v>2</v>
      </c>
      <c r="E5" s="221" t="s">
        <v>201</v>
      </c>
      <c r="F5" s="222" t="s">
        <v>4</v>
      </c>
      <c r="G5" s="220" t="s">
        <v>2</v>
      </c>
      <c r="H5" s="221" t="s">
        <v>201</v>
      </c>
      <c r="I5" s="222" t="s">
        <v>4</v>
      </c>
      <c r="J5" s="110"/>
    </row>
    <row r="6" spans="1:10" ht="15" customHeight="1">
      <c r="A6" s="113" t="s">
        <v>22</v>
      </c>
      <c r="B6" s="114" t="s">
        <v>202</v>
      </c>
      <c r="C6" s="115" t="s">
        <v>98</v>
      </c>
      <c r="D6" s="116">
        <v>84508877</v>
      </c>
      <c r="E6" s="117">
        <v>529714385</v>
      </c>
      <c r="F6" s="118">
        <f>SUM(D6+E6)</f>
        <v>614223262</v>
      </c>
      <c r="G6" s="119">
        <v>81330985</v>
      </c>
      <c r="H6" s="117">
        <v>486797985</v>
      </c>
      <c r="I6" s="118">
        <f aca="true" t="shared" si="0" ref="I6:I34">SUM(G6+H6)</f>
        <v>568128970</v>
      </c>
      <c r="J6" s="110"/>
    </row>
    <row r="7" spans="1:10" ht="15" customHeight="1">
      <c r="A7" s="120" t="s">
        <v>25</v>
      </c>
      <c r="B7" s="121" t="s">
        <v>392</v>
      </c>
      <c r="C7" s="122" t="s">
        <v>99</v>
      </c>
      <c r="D7" s="123">
        <f>SUM(D8+D9+D10+D11+D12+D13+D14)</f>
        <v>41101630</v>
      </c>
      <c r="E7" s="123">
        <f>SUM(E8+E9+E10+E11+E12+E13+E14)</f>
        <v>203871730</v>
      </c>
      <c r="F7" s="118">
        <f aca="true" t="shared" si="1" ref="F7:F34">SUM(D7+E7)</f>
        <v>244973360</v>
      </c>
      <c r="G7" s="123">
        <f>SUM(G8+G9+G10+G11+G12+G13+G14)</f>
        <v>32441852</v>
      </c>
      <c r="H7" s="123">
        <f>SUM(H8+H9+H10+H11+H12+H13+H14)</f>
        <v>37266241</v>
      </c>
      <c r="I7" s="118">
        <f t="shared" si="0"/>
        <v>69708093</v>
      </c>
      <c r="J7" s="110"/>
    </row>
    <row r="8" spans="1:10" ht="24">
      <c r="A8" s="126" t="s">
        <v>9</v>
      </c>
      <c r="B8" s="127" t="s">
        <v>203</v>
      </c>
      <c r="C8" s="115" t="s">
        <v>100</v>
      </c>
      <c r="D8" s="128">
        <v>3434000</v>
      </c>
      <c r="E8" s="129">
        <v>3690850</v>
      </c>
      <c r="F8" s="118">
        <f t="shared" si="1"/>
        <v>7124850</v>
      </c>
      <c r="G8" s="130"/>
      <c r="H8" s="129"/>
      <c r="I8" s="118">
        <f t="shared" si="0"/>
        <v>0</v>
      </c>
      <c r="J8" s="110"/>
    </row>
    <row r="9" spans="1:10" ht="15" customHeight="1">
      <c r="A9" s="126" t="s">
        <v>11</v>
      </c>
      <c r="B9" s="127" t="s">
        <v>204</v>
      </c>
      <c r="C9" s="122" t="s">
        <v>101</v>
      </c>
      <c r="D9" s="128"/>
      <c r="E9" s="129">
        <v>137977798</v>
      </c>
      <c r="F9" s="118">
        <f t="shared" si="1"/>
        <v>137977798</v>
      </c>
      <c r="G9" s="130"/>
      <c r="H9" s="129">
        <v>1908250</v>
      </c>
      <c r="I9" s="118">
        <f t="shared" si="0"/>
        <v>1908250</v>
      </c>
      <c r="J9" s="131"/>
    </row>
    <row r="10" spans="1:10" ht="15" customHeight="1">
      <c r="A10" s="126" t="s">
        <v>18</v>
      </c>
      <c r="B10" s="127" t="s">
        <v>205</v>
      </c>
      <c r="C10" s="115" t="s">
        <v>51</v>
      </c>
      <c r="D10" s="128">
        <v>21837449</v>
      </c>
      <c r="E10" s="129">
        <v>40486512</v>
      </c>
      <c r="F10" s="118">
        <f t="shared" si="1"/>
        <v>62323961</v>
      </c>
      <c r="G10" s="130">
        <v>38351112</v>
      </c>
      <c r="H10" s="129">
        <v>40460499</v>
      </c>
      <c r="I10" s="118">
        <f t="shared" si="0"/>
        <v>78811611</v>
      </c>
      <c r="J10" s="110"/>
    </row>
    <row r="11" spans="1:10" ht="24">
      <c r="A11" s="126" t="s">
        <v>66</v>
      </c>
      <c r="B11" s="127" t="s">
        <v>206</v>
      </c>
      <c r="C11" s="122" t="s">
        <v>46</v>
      </c>
      <c r="D11" s="128">
        <v>603178</v>
      </c>
      <c r="E11" s="129">
        <v>2056317</v>
      </c>
      <c r="F11" s="118">
        <f t="shared" si="1"/>
        <v>2659495</v>
      </c>
      <c r="G11" s="130">
        <v>885523</v>
      </c>
      <c r="H11" s="129">
        <v>437519</v>
      </c>
      <c r="I11" s="118">
        <f t="shared" si="0"/>
        <v>1323042</v>
      </c>
      <c r="J11" s="110"/>
    </row>
    <row r="12" spans="1:10" ht="15" customHeight="1">
      <c r="A12" s="126" t="s">
        <v>83</v>
      </c>
      <c r="B12" s="127" t="s">
        <v>207</v>
      </c>
      <c r="C12" s="115" t="s">
        <v>103</v>
      </c>
      <c r="D12" s="128">
        <v>1102367</v>
      </c>
      <c r="E12" s="129">
        <v>1034949</v>
      </c>
      <c r="F12" s="118">
        <f t="shared" si="1"/>
        <v>2137316</v>
      </c>
      <c r="G12" s="130">
        <v>1009811</v>
      </c>
      <c r="H12" s="129">
        <v>423952</v>
      </c>
      <c r="I12" s="118">
        <f t="shared" si="0"/>
        <v>1433763</v>
      </c>
      <c r="J12" s="131"/>
    </row>
    <row r="13" spans="1:10" ht="15" customHeight="1">
      <c r="A13" s="126" t="s">
        <v>85</v>
      </c>
      <c r="B13" s="127" t="s">
        <v>208</v>
      </c>
      <c r="C13" s="122" t="s">
        <v>105</v>
      </c>
      <c r="D13" s="128">
        <v>14105253</v>
      </c>
      <c r="E13" s="129">
        <v>11320234</v>
      </c>
      <c r="F13" s="118">
        <f t="shared" si="1"/>
        <v>25425487</v>
      </c>
      <c r="G13" s="130"/>
      <c r="H13" s="129"/>
      <c r="I13" s="118">
        <f t="shared" si="0"/>
        <v>0</v>
      </c>
      <c r="J13" s="110"/>
    </row>
    <row r="14" spans="1:10" ht="15" customHeight="1">
      <c r="A14" s="126" t="s">
        <v>87</v>
      </c>
      <c r="B14" s="127" t="s">
        <v>209</v>
      </c>
      <c r="C14" s="115" t="s">
        <v>106</v>
      </c>
      <c r="D14" s="128">
        <v>19383</v>
      </c>
      <c r="E14" s="129">
        <v>7305070</v>
      </c>
      <c r="F14" s="118">
        <f t="shared" si="1"/>
        <v>7324453</v>
      </c>
      <c r="G14" s="130">
        <v>-7804594</v>
      </c>
      <c r="H14" s="129">
        <v>-5963979</v>
      </c>
      <c r="I14" s="118">
        <f t="shared" si="0"/>
        <v>-13768573</v>
      </c>
      <c r="J14" s="110"/>
    </row>
    <row r="15" spans="1:10" ht="15" customHeight="1">
      <c r="A15" s="120" t="s">
        <v>34</v>
      </c>
      <c r="B15" s="121" t="s">
        <v>210</v>
      </c>
      <c r="C15" s="122" t="s">
        <v>107</v>
      </c>
      <c r="D15" s="123">
        <v>5250</v>
      </c>
      <c r="E15" s="124">
        <v>8621314</v>
      </c>
      <c r="F15" s="118">
        <f t="shared" si="1"/>
        <v>8626564</v>
      </c>
      <c r="G15" s="125">
        <v>11031</v>
      </c>
      <c r="H15" s="124">
        <v>8013787</v>
      </c>
      <c r="I15" s="118">
        <f t="shared" si="0"/>
        <v>8024818</v>
      </c>
      <c r="J15" s="110"/>
    </row>
    <row r="16" spans="1:10" ht="15" customHeight="1">
      <c r="A16" s="120" t="s">
        <v>70</v>
      </c>
      <c r="B16" s="121" t="s">
        <v>211</v>
      </c>
      <c r="C16" s="115" t="s">
        <v>108</v>
      </c>
      <c r="D16" s="123">
        <v>781445</v>
      </c>
      <c r="E16" s="124">
        <v>-37169</v>
      </c>
      <c r="F16" s="118">
        <f t="shared" si="1"/>
        <v>744276</v>
      </c>
      <c r="G16" s="125">
        <v>26758</v>
      </c>
      <c r="H16" s="124">
        <v>16834333</v>
      </c>
      <c r="I16" s="118">
        <f t="shared" si="0"/>
        <v>16861091</v>
      </c>
      <c r="J16" s="110"/>
    </row>
    <row r="17" spans="1:10" ht="15" customHeight="1">
      <c r="A17" s="120" t="s">
        <v>212</v>
      </c>
      <c r="B17" s="121" t="s">
        <v>213</v>
      </c>
      <c r="C17" s="122" t="s">
        <v>110</v>
      </c>
      <c r="D17" s="123">
        <v>54904</v>
      </c>
      <c r="E17" s="124">
        <v>7382153</v>
      </c>
      <c r="F17" s="118">
        <f t="shared" si="1"/>
        <v>7437057</v>
      </c>
      <c r="G17" s="125">
        <v>22357</v>
      </c>
      <c r="H17" s="124">
        <v>9313680</v>
      </c>
      <c r="I17" s="118">
        <f t="shared" si="0"/>
        <v>9336037</v>
      </c>
      <c r="J17" s="110"/>
    </row>
    <row r="18" spans="1:10" ht="15" customHeight="1">
      <c r="A18" s="120" t="s">
        <v>214</v>
      </c>
      <c r="B18" s="121" t="s">
        <v>215</v>
      </c>
      <c r="C18" s="115" t="s">
        <v>112</v>
      </c>
      <c r="D18" s="123">
        <v>-45475851</v>
      </c>
      <c r="E18" s="124">
        <v>-358164579</v>
      </c>
      <c r="F18" s="118">
        <f t="shared" si="1"/>
        <v>-403640430</v>
      </c>
      <c r="G18" s="125">
        <v>-52737867</v>
      </c>
      <c r="H18" s="124">
        <v>-310213772</v>
      </c>
      <c r="I18" s="118">
        <f t="shared" si="0"/>
        <v>-362951639</v>
      </c>
      <c r="J18" s="110"/>
    </row>
    <row r="19" spans="1:10" ht="15" customHeight="1">
      <c r="A19" s="120" t="s">
        <v>216</v>
      </c>
      <c r="B19" s="121" t="s">
        <v>217</v>
      </c>
      <c r="C19" s="122" t="s">
        <v>114</v>
      </c>
      <c r="D19" s="123">
        <v>-42272823</v>
      </c>
      <c r="E19" s="124"/>
      <c r="F19" s="118">
        <f t="shared" si="1"/>
        <v>-42272823</v>
      </c>
      <c r="G19" s="125">
        <v>-20181045</v>
      </c>
      <c r="H19" s="124"/>
      <c r="I19" s="118">
        <f t="shared" si="0"/>
        <v>-20181045</v>
      </c>
      <c r="J19" s="110"/>
    </row>
    <row r="20" spans="1:10" ht="24">
      <c r="A20" s="120" t="s">
        <v>218</v>
      </c>
      <c r="B20" s="121" t="s">
        <v>219</v>
      </c>
      <c r="C20" s="115" t="s">
        <v>62</v>
      </c>
      <c r="D20" s="123">
        <v>-2609562</v>
      </c>
      <c r="E20" s="124"/>
      <c r="F20" s="118">
        <f t="shared" si="1"/>
        <v>-2609562</v>
      </c>
      <c r="G20" s="125">
        <v>229452</v>
      </c>
      <c r="H20" s="124"/>
      <c r="I20" s="118">
        <f t="shared" si="0"/>
        <v>229452</v>
      </c>
      <c r="J20" s="110"/>
    </row>
    <row r="21" spans="1:10" ht="15" customHeight="1">
      <c r="A21" s="120" t="s">
        <v>220</v>
      </c>
      <c r="B21" s="121" t="s">
        <v>221</v>
      </c>
      <c r="C21" s="122" t="s">
        <v>57</v>
      </c>
      <c r="D21" s="123"/>
      <c r="E21" s="124"/>
      <c r="F21" s="118">
        <f t="shared" si="1"/>
        <v>0</v>
      </c>
      <c r="G21" s="125"/>
      <c r="H21" s="124"/>
      <c r="I21" s="118">
        <f t="shared" si="0"/>
        <v>0</v>
      </c>
      <c r="J21" s="110"/>
    </row>
    <row r="22" spans="1:10" ht="15" customHeight="1">
      <c r="A22" s="120" t="s">
        <v>222</v>
      </c>
      <c r="B22" s="121" t="s">
        <v>223</v>
      </c>
      <c r="C22" s="115" t="s">
        <v>60</v>
      </c>
      <c r="D22" s="123">
        <v>-29942860</v>
      </c>
      <c r="E22" s="124">
        <v>-253033421</v>
      </c>
      <c r="F22" s="118">
        <f t="shared" si="1"/>
        <v>-282976281</v>
      </c>
      <c r="G22" s="125">
        <v>-25723508</v>
      </c>
      <c r="H22" s="124">
        <v>-210526534</v>
      </c>
      <c r="I22" s="118">
        <f t="shared" si="0"/>
        <v>-236250042</v>
      </c>
      <c r="J22" s="110"/>
    </row>
    <row r="23" spans="1:10" ht="15.75" customHeight="1">
      <c r="A23" s="120" t="s">
        <v>224</v>
      </c>
      <c r="B23" s="121" t="s">
        <v>393</v>
      </c>
      <c r="C23" s="122" t="s">
        <v>116</v>
      </c>
      <c r="D23" s="123">
        <f>SUM(D24+D25+D26+D27+D28+D29)</f>
        <v>-197924</v>
      </c>
      <c r="E23" s="123">
        <f>SUM(E24+E25+E26+E27+E28+E29)</f>
        <v>-86149914</v>
      </c>
      <c r="F23" s="118">
        <f t="shared" si="1"/>
        <v>-86347838</v>
      </c>
      <c r="G23" s="123">
        <f>SUM(G24+G25+G26+G27+G28+G29)</f>
        <v>-5497529</v>
      </c>
      <c r="H23" s="123">
        <f>SUM(H24+H25+H26+H27+H28+H29)</f>
        <v>-11836658</v>
      </c>
      <c r="I23" s="118">
        <f t="shared" si="0"/>
        <v>-17334187</v>
      </c>
      <c r="J23" s="110"/>
    </row>
    <row r="24" spans="1:10" ht="24">
      <c r="A24" s="126" t="s">
        <v>9</v>
      </c>
      <c r="B24" s="127" t="s">
        <v>225</v>
      </c>
      <c r="C24" s="115" t="s">
        <v>119</v>
      </c>
      <c r="D24" s="128"/>
      <c r="E24" s="129">
        <v>-26949</v>
      </c>
      <c r="F24" s="118">
        <f t="shared" si="1"/>
        <v>-26949</v>
      </c>
      <c r="G24" s="130"/>
      <c r="H24" s="129"/>
      <c r="I24" s="118">
        <f t="shared" si="0"/>
        <v>0</v>
      </c>
      <c r="J24" s="110"/>
    </row>
    <row r="25" spans="1:10" ht="15" customHeight="1">
      <c r="A25" s="126" t="s">
        <v>11</v>
      </c>
      <c r="B25" s="127" t="s">
        <v>226</v>
      </c>
      <c r="C25" s="122" t="s">
        <v>64</v>
      </c>
      <c r="D25" s="128"/>
      <c r="E25" s="129">
        <v>-117</v>
      </c>
      <c r="F25" s="118">
        <f t="shared" si="1"/>
        <v>-117</v>
      </c>
      <c r="G25" s="130"/>
      <c r="H25" s="129">
        <v>-17</v>
      </c>
      <c r="I25" s="118">
        <f t="shared" si="0"/>
        <v>-17</v>
      </c>
      <c r="J25" s="110"/>
    </row>
    <row r="26" spans="1:10" ht="15" customHeight="1">
      <c r="A26" s="126" t="s">
        <v>18</v>
      </c>
      <c r="B26" s="127" t="s">
        <v>227</v>
      </c>
      <c r="C26" s="115" t="s">
        <v>69</v>
      </c>
      <c r="D26" s="128">
        <v>-58408</v>
      </c>
      <c r="E26" s="129">
        <v>-80448612</v>
      </c>
      <c r="F26" s="118">
        <f t="shared" si="1"/>
        <v>-80507020</v>
      </c>
      <c r="G26" s="130">
        <v>-273892</v>
      </c>
      <c r="H26" s="129">
        <v>-616253</v>
      </c>
      <c r="I26" s="118">
        <f t="shared" si="0"/>
        <v>-890145</v>
      </c>
      <c r="J26" s="110"/>
    </row>
    <row r="27" spans="1:10" ht="15" customHeight="1">
      <c r="A27" s="126" t="s">
        <v>66</v>
      </c>
      <c r="B27" s="127" t="s">
        <v>228</v>
      </c>
      <c r="C27" s="122" t="s">
        <v>122</v>
      </c>
      <c r="D27" s="128"/>
      <c r="E27" s="129">
        <v>-2512007</v>
      </c>
      <c r="F27" s="118">
        <f t="shared" si="1"/>
        <v>-2512007</v>
      </c>
      <c r="G27" s="130">
        <v>-614</v>
      </c>
      <c r="H27" s="129">
        <v>-4811790</v>
      </c>
      <c r="I27" s="118">
        <f t="shared" si="0"/>
        <v>-4812404</v>
      </c>
      <c r="J27" s="110"/>
    </row>
    <row r="28" spans="1:10" ht="15" customHeight="1">
      <c r="A28" s="126" t="s">
        <v>83</v>
      </c>
      <c r="B28" s="127" t="s">
        <v>229</v>
      </c>
      <c r="C28" s="115" t="s">
        <v>124</v>
      </c>
      <c r="D28" s="128"/>
      <c r="E28" s="129"/>
      <c r="F28" s="118">
        <f t="shared" si="1"/>
        <v>0</v>
      </c>
      <c r="G28" s="130">
        <v>-4975090</v>
      </c>
      <c r="H28" s="129">
        <v>-3023052</v>
      </c>
      <c r="I28" s="118">
        <f t="shared" si="0"/>
        <v>-7998142</v>
      </c>
      <c r="J28" s="110"/>
    </row>
    <row r="29" spans="1:10" ht="15" customHeight="1">
      <c r="A29" s="126" t="s">
        <v>85</v>
      </c>
      <c r="B29" s="127" t="s">
        <v>230</v>
      </c>
      <c r="C29" s="122" t="s">
        <v>126</v>
      </c>
      <c r="D29" s="128">
        <v>-139516</v>
      </c>
      <c r="E29" s="129">
        <v>-3162229</v>
      </c>
      <c r="F29" s="118">
        <f t="shared" si="1"/>
        <v>-3301745</v>
      </c>
      <c r="G29" s="130">
        <v>-247933</v>
      </c>
      <c r="H29" s="129">
        <v>-3385546</v>
      </c>
      <c r="I29" s="118">
        <f t="shared" si="0"/>
        <v>-3633479</v>
      </c>
      <c r="J29" s="110"/>
    </row>
    <row r="30" spans="1:10" ht="15" customHeight="1">
      <c r="A30" s="120" t="s">
        <v>231</v>
      </c>
      <c r="B30" s="121" t="s">
        <v>232</v>
      </c>
      <c r="C30" s="115" t="s">
        <v>128</v>
      </c>
      <c r="D30" s="123">
        <v>-114296</v>
      </c>
      <c r="E30" s="124">
        <v>-23884197</v>
      </c>
      <c r="F30" s="118">
        <f t="shared" si="1"/>
        <v>-23998493</v>
      </c>
      <c r="G30" s="125">
        <v>-3467664</v>
      </c>
      <c r="H30" s="124">
        <v>-18684741</v>
      </c>
      <c r="I30" s="118">
        <f t="shared" si="0"/>
        <v>-22152405</v>
      </c>
      <c r="J30" s="110"/>
    </row>
    <row r="31" spans="1:10" ht="15" customHeight="1">
      <c r="A31" s="120" t="s">
        <v>233</v>
      </c>
      <c r="B31" s="121" t="s">
        <v>234</v>
      </c>
      <c r="C31" s="122" t="s">
        <v>129</v>
      </c>
      <c r="D31" s="123"/>
      <c r="E31" s="124">
        <v>-181176</v>
      </c>
      <c r="F31" s="118">
        <f t="shared" si="1"/>
        <v>-181176</v>
      </c>
      <c r="G31" s="125"/>
      <c r="H31" s="124">
        <v>855312</v>
      </c>
      <c r="I31" s="118">
        <f t="shared" si="0"/>
        <v>855312</v>
      </c>
      <c r="J31" s="110"/>
    </row>
    <row r="32" spans="1:10" ht="15" customHeight="1">
      <c r="A32" s="120" t="s">
        <v>235</v>
      </c>
      <c r="B32" s="121" t="s">
        <v>236</v>
      </c>
      <c r="C32" s="115" t="s">
        <v>130</v>
      </c>
      <c r="D32" s="123">
        <f>SUM(D6+D7+D15+D17+D16+D18+D19+D20+D22+D23++D30)</f>
        <v>5838790</v>
      </c>
      <c r="E32" s="123">
        <f>SUM(E6+E7+E15+E17+E16+E18+E19+E20+E22+E23++E30+E31)</f>
        <v>28139126</v>
      </c>
      <c r="F32" s="118">
        <f t="shared" si="1"/>
        <v>33977916</v>
      </c>
      <c r="G32" s="123">
        <f>SUM(G6+G7+G15+G17+G16+G18+G19+G20+G22+G23++G30)</f>
        <v>6454822</v>
      </c>
      <c r="H32" s="123">
        <f>SUM(H6+H7+H15+H17+H16+H18+H19+H20+H22+H23++H30+H31)</f>
        <v>7819633</v>
      </c>
      <c r="I32" s="118">
        <f t="shared" si="0"/>
        <v>14274455</v>
      </c>
      <c r="J32" s="110"/>
    </row>
    <row r="33" spans="1:10" ht="15" customHeight="1">
      <c r="A33" s="132" t="s">
        <v>237</v>
      </c>
      <c r="B33" s="133" t="s">
        <v>238</v>
      </c>
      <c r="C33" s="134" t="s">
        <v>132</v>
      </c>
      <c r="D33" s="135">
        <v>-1167758</v>
      </c>
      <c r="E33" s="136">
        <v>-5627825</v>
      </c>
      <c r="F33" s="118">
        <f t="shared" si="1"/>
        <v>-6795583</v>
      </c>
      <c r="G33" s="137">
        <v>-1290965</v>
      </c>
      <c r="H33" s="136">
        <v>-1563927</v>
      </c>
      <c r="I33" s="118">
        <f t="shared" si="0"/>
        <v>-2854892</v>
      </c>
      <c r="J33" s="110"/>
    </row>
    <row r="34" spans="1:10" ht="15" customHeight="1">
      <c r="A34" s="138" t="s">
        <v>239</v>
      </c>
      <c r="B34" s="219" t="s">
        <v>241</v>
      </c>
      <c r="C34" s="139" t="s">
        <v>134</v>
      </c>
      <c r="D34" s="140">
        <f>SUM(D32+D33)</f>
        <v>4671032</v>
      </c>
      <c r="E34" s="140">
        <f>SUM(E32+E33)</f>
        <v>22511301</v>
      </c>
      <c r="F34" s="118">
        <f t="shared" si="1"/>
        <v>27182333</v>
      </c>
      <c r="G34" s="140">
        <f>SUM(G32+G33)</f>
        <v>5163857</v>
      </c>
      <c r="H34" s="140">
        <f>SUM(H32+H33)</f>
        <v>6255706</v>
      </c>
      <c r="I34" s="118">
        <f t="shared" si="0"/>
        <v>11419563</v>
      </c>
      <c r="J34" s="110"/>
    </row>
    <row r="35" spans="1:10" ht="12">
      <c r="A35" s="307"/>
      <c r="B35" s="308" t="s">
        <v>421</v>
      </c>
      <c r="C35" s="309"/>
      <c r="D35" s="308"/>
      <c r="E35" s="310"/>
      <c r="F35" s="310"/>
      <c r="G35" s="311"/>
      <c r="H35" s="312"/>
      <c r="I35" s="313"/>
      <c r="J35" s="306"/>
    </row>
    <row r="36" spans="1:10" ht="12">
      <c r="A36" s="314"/>
      <c r="B36" s="315" t="s">
        <v>416</v>
      </c>
      <c r="C36" s="342" t="s">
        <v>135</v>
      </c>
      <c r="D36" s="316"/>
      <c r="E36" s="317"/>
      <c r="F36" s="317"/>
      <c r="G36" s="316"/>
      <c r="H36" s="318"/>
      <c r="I36" s="319"/>
      <c r="J36" s="306"/>
    </row>
    <row r="37" spans="1:10" ht="12">
      <c r="A37" s="320"/>
      <c r="B37" s="321" t="s">
        <v>417</v>
      </c>
      <c r="C37" s="343" t="s">
        <v>136</v>
      </c>
      <c r="D37" s="321"/>
      <c r="E37" s="322"/>
      <c r="F37" s="322"/>
      <c r="G37" s="321"/>
      <c r="H37" s="323"/>
      <c r="I37" s="320"/>
      <c r="J37" s="306"/>
    </row>
    <row r="38" spans="1:10" ht="12">
      <c r="A38" s="320"/>
      <c r="B38" s="321" t="s">
        <v>418</v>
      </c>
      <c r="C38" s="343" t="s">
        <v>137</v>
      </c>
      <c r="D38" s="321"/>
      <c r="E38" s="322"/>
      <c r="F38" s="322"/>
      <c r="G38" s="321"/>
      <c r="H38" s="323"/>
      <c r="I38" s="320"/>
      <c r="J38" s="306"/>
    </row>
    <row r="39" spans="1:10" ht="12">
      <c r="A39" s="324"/>
      <c r="B39" s="325" t="s">
        <v>419</v>
      </c>
      <c r="C39" s="344" t="s">
        <v>139</v>
      </c>
      <c r="D39" s="325"/>
      <c r="E39" s="326"/>
      <c r="F39" s="326"/>
      <c r="G39" s="325"/>
      <c r="H39" s="327"/>
      <c r="I39" s="328"/>
      <c r="J39" s="306"/>
    </row>
    <row r="40" spans="1:9" ht="12">
      <c r="A40" s="305"/>
      <c r="B40" s="305"/>
      <c r="C40" s="305"/>
      <c r="D40" s="305"/>
      <c r="E40" s="305"/>
      <c r="F40" s="305"/>
      <c r="G40" s="305"/>
      <c r="H40" s="305"/>
      <c r="I40" s="305"/>
    </row>
    <row r="41" ht="12">
      <c r="B41" s="112" t="s">
        <v>420</v>
      </c>
    </row>
    <row r="43" ht="12">
      <c r="A43" s="112" t="s">
        <v>454</v>
      </c>
    </row>
    <row r="45" spans="1:5" ht="12">
      <c r="A45" s="112" t="s">
        <v>452</v>
      </c>
      <c r="C45" s="112" t="s">
        <v>455</v>
      </c>
      <c r="E45" s="112" t="s">
        <v>457</v>
      </c>
    </row>
    <row r="46" spans="1:5" ht="12">
      <c r="A46" s="112" t="s">
        <v>453</v>
      </c>
      <c r="C46" s="112" t="s">
        <v>456</v>
      </c>
      <c r="E46" s="112" t="s">
        <v>458</v>
      </c>
    </row>
  </sheetData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H13" sqref="H13"/>
    </sheetView>
  </sheetViews>
  <sheetFormatPr defaultColWidth="9.140625" defaultRowHeight="12.75"/>
  <cols>
    <col min="1" max="1" width="7.8515625" style="202" customWidth="1"/>
    <col min="2" max="2" width="83.00390625" style="203" customWidth="1"/>
    <col min="3" max="3" width="10.7109375" style="203" customWidth="1"/>
    <col min="4" max="5" width="17.7109375" style="143" customWidth="1"/>
    <col min="6" max="16384" width="9.140625" style="143" customWidth="1"/>
  </cols>
  <sheetData>
    <row r="1" spans="1:6" s="141" customFormat="1" ht="16.5" customHeight="1">
      <c r="A1" s="209"/>
      <c r="B1" s="431" t="s">
        <v>428</v>
      </c>
      <c r="C1" s="431"/>
      <c r="D1" s="431"/>
      <c r="E1" s="209"/>
      <c r="F1" s="142"/>
    </row>
    <row r="2" spans="1:6" s="141" customFormat="1" ht="15.75" customHeight="1">
      <c r="A2" s="209"/>
      <c r="B2" s="338" t="s">
        <v>429</v>
      </c>
      <c r="C2" s="339" t="s">
        <v>451</v>
      </c>
      <c r="D2" s="209" t="s">
        <v>358</v>
      </c>
      <c r="E2" s="339" t="s">
        <v>450</v>
      </c>
      <c r="F2" s="142"/>
    </row>
    <row r="3" spans="1:5" ht="15" customHeight="1">
      <c r="A3" s="434"/>
      <c r="B3" s="435"/>
      <c r="C3" s="435"/>
      <c r="D3" s="435"/>
      <c r="E3" s="435"/>
    </row>
    <row r="4" spans="1:6" ht="50.25" customHeight="1">
      <c r="A4" s="228" t="s">
        <v>0</v>
      </c>
      <c r="B4" s="229" t="s">
        <v>1</v>
      </c>
      <c r="C4" s="229" t="s">
        <v>194</v>
      </c>
      <c r="D4" s="230" t="s">
        <v>314</v>
      </c>
      <c r="E4" s="230" t="s">
        <v>242</v>
      </c>
      <c r="F4" s="144"/>
    </row>
    <row r="5" spans="1:6" ht="15" customHeight="1">
      <c r="A5" s="231" t="s">
        <v>22</v>
      </c>
      <c r="B5" s="232" t="s">
        <v>398</v>
      </c>
      <c r="C5" s="233" t="s">
        <v>140</v>
      </c>
      <c r="D5" s="234">
        <f>D6+D17+D35</f>
        <v>-63309509</v>
      </c>
      <c r="E5" s="234">
        <f>E6+E17+E35</f>
        <v>116059220</v>
      </c>
      <c r="F5" s="144"/>
    </row>
    <row r="6" spans="1:6" ht="15" customHeight="1">
      <c r="A6" s="149">
        <v>1</v>
      </c>
      <c r="B6" s="150" t="s">
        <v>400</v>
      </c>
      <c r="C6" s="151" t="s">
        <v>141</v>
      </c>
      <c r="D6" s="152">
        <f>D7+D8</f>
        <v>-44209824</v>
      </c>
      <c r="E6" s="152">
        <f>E7+E8</f>
        <v>895907</v>
      </c>
      <c r="F6" s="144"/>
    </row>
    <row r="7" spans="1:6" ht="15" customHeight="1">
      <c r="A7" s="153" t="s">
        <v>38</v>
      </c>
      <c r="B7" s="154" t="s">
        <v>243</v>
      </c>
      <c r="C7" s="155" t="s">
        <v>143</v>
      </c>
      <c r="D7" s="156">
        <v>33977916</v>
      </c>
      <c r="E7" s="156">
        <v>14274455</v>
      </c>
      <c r="F7" s="144"/>
    </row>
    <row r="8" spans="1:6" ht="15" customHeight="1">
      <c r="A8" s="157" t="s">
        <v>40</v>
      </c>
      <c r="B8" s="224" t="s">
        <v>397</v>
      </c>
      <c r="C8" s="159" t="s">
        <v>144</v>
      </c>
      <c r="D8" s="156">
        <f>SUM(D9:D16)</f>
        <v>-78187740</v>
      </c>
      <c r="E8" s="156">
        <f>SUM(E9:E16)</f>
        <v>-13378548</v>
      </c>
      <c r="F8" s="144"/>
    </row>
    <row r="9" spans="1:6" ht="15" customHeight="1">
      <c r="A9" s="160" t="s">
        <v>244</v>
      </c>
      <c r="B9" s="161" t="s">
        <v>245</v>
      </c>
      <c r="C9" s="155" t="s">
        <v>190</v>
      </c>
      <c r="D9" s="156">
        <v>48444001</v>
      </c>
      <c r="E9" s="156">
        <v>12888970</v>
      </c>
      <c r="F9" s="144"/>
    </row>
    <row r="10" spans="1:6" ht="15" customHeight="1">
      <c r="A10" s="153" t="s">
        <v>246</v>
      </c>
      <c r="B10" s="161" t="s">
        <v>247</v>
      </c>
      <c r="C10" s="159" t="s">
        <v>145</v>
      </c>
      <c r="D10" s="156">
        <v>1131326</v>
      </c>
      <c r="E10" s="156">
        <v>561758</v>
      </c>
      <c r="F10" s="144"/>
    </row>
    <row r="11" spans="1:6" ht="15" customHeight="1">
      <c r="A11" s="157" t="s">
        <v>248</v>
      </c>
      <c r="B11" s="158" t="s">
        <v>249</v>
      </c>
      <c r="C11" s="155" t="s">
        <v>146</v>
      </c>
      <c r="D11" s="156">
        <v>-144919002</v>
      </c>
      <c r="E11" s="156">
        <v>-34662378</v>
      </c>
      <c r="F11" s="144"/>
    </row>
    <row r="12" spans="1:6" ht="15" customHeight="1">
      <c r="A12" s="153" t="s">
        <v>250</v>
      </c>
      <c r="B12" s="161" t="s">
        <v>251</v>
      </c>
      <c r="C12" s="159" t="s">
        <v>147</v>
      </c>
      <c r="D12" s="156">
        <v>-7259065</v>
      </c>
      <c r="E12" s="156">
        <v>-74433</v>
      </c>
      <c r="F12" s="144"/>
    </row>
    <row r="13" spans="1:6" ht="15" customHeight="1">
      <c r="A13" s="157" t="s">
        <v>252</v>
      </c>
      <c r="B13" s="161" t="s">
        <v>205</v>
      </c>
      <c r="C13" s="155" t="s">
        <v>149</v>
      </c>
      <c r="D13" s="156"/>
      <c r="E13" s="156"/>
      <c r="F13" s="144"/>
    </row>
    <row r="14" spans="1:6" ht="15" customHeight="1">
      <c r="A14" s="157" t="s">
        <v>253</v>
      </c>
      <c r="B14" s="162" t="s">
        <v>254</v>
      </c>
      <c r="C14" s="159" t="s">
        <v>151</v>
      </c>
      <c r="D14" s="156"/>
      <c r="E14" s="156"/>
      <c r="F14" s="144"/>
    </row>
    <row r="15" spans="1:6" ht="15" customHeight="1">
      <c r="A15" s="157" t="s">
        <v>255</v>
      </c>
      <c r="B15" s="163" t="s">
        <v>256</v>
      </c>
      <c r="C15" s="155" t="s">
        <v>153</v>
      </c>
      <c r="D15" s="156"/>
      <c r="E15" s="156"/>
      <c r="F15" s="144"/>
    </row>
    <row r="16" spans="1:6" ht="15" customHeight="1">
      <c r="A16" s="157" t="s">
        <v>257</v>
      </c>
      <c r="B16" s="164" t="s">
        <v>258</v>
      </c>
      <c r="C16" s="159" t="s">
        <v>155</v>
      </c>
      <c r="D16" s="156">
        <v>24415000</v>
      </c>
      <c r="E16" s="156">
        <v>7907535</v>
      </c>
      <c r="F16" s="144"/>
    </row>
    <row r="17" spans="1:6" ht="15" customHeight="1">
      <c r="A17" s="165">
        <v>2</v>
      </c>
      <c r="B17" s="225" t="s">
        <v>399</v>
      </c>
      <c r="C17" s="155" t="s">
        <v>157</v>
      </c>
      <c r="D17" s="166">
        <f>SUM(D18:D34)</f>
        <v>-13199107</v>
      </c>
      <c r="E17" s="166">
        <f>SUM(E18:E34)</f>
        <v>135425845</v>
      </c>
      <c r="F17" s="144"/>
    </row>
    <row r="18" spans="1:6" ht="15" customHeight="1">
      <c r="A18" s="167" t="s">
        <v>45</v>
      </c>
      <c r="B18" s="168" t="s">
        <v>259</v>
      </c>
      <c r="C18" s="159" t="s">
        <v>159</v>
      </c>
      <c r="D18" s="156">
        <v>34153897</v>
      </c>
      <c r="E18" s="156">
        <v>-5696875</v>
      </c>
      <c r="F18" s="144"/>
    </row>
    <row r="19" spans="1:6" ht="15" customHeight="1">
      <c r="A19" s="167" t="s">
        <v>48</v>
      </c>
      <c r="B19" s="168" t="s">
        <v>260</v>
      </c>
      <c r="C19" s="155" t="s">
        <v>161</v>
      </c>
      <c r="D19" s="156">
        <v>8434950</v>
      </c>
      <c r="E19" s="156">
        <v>125869131</v>
      </c>
      <c r="F19" s="144"/>
    </row>
    <row r="20" spans="1:6" ht="15" customHeight="1">
      <c r="A20" s="167" t="s">
        <v>50</v>
      </c>
      <c r="B20" s="168" t="s">
        <v>261</v>
      </c>
      <c r="C20" s="159" t="s">
        <v>163</v>
      </c>
      <c r="D20" s="156">
        <v>-68093370</v>
      </c>
      <c r="E20" s="156">
        <v>-60457992</v>
      </c>
      <c r="F20" s="144"/>
    </row>
    <row r="21" spans="1:6" ht="15" customHeight="1">
      <c r="A21" s="167" t="s">
        <v>53</v>
      </c>
      <c r="B21" s="168" t="s">
        <v>262</v>
      </c>
      <c r="C21" s="155" t="s">
        <v>164</v>
      </c>
      <c r="D21" s="156"/>
      <c r="E21" s="156"/>
      <c r="F21" s="144"/>
    </row>
    <row r="22" spans="1:6" ht="15" customHeight="1">
      <c r="A22" s="167" t="s">
        <v>263</v>
      </c>
      <c r="B22" s="168" t="s">
        <v>264</v>
      </c>
      <c r="C22" s="159" t="s">
        <v>165</v>
      </c>
      <c r="D22" s="156">
        <v>-1365397</v>
      </c>
      <c r="E22" s="156">
        <v>-977412</v>
      </c>
      <c r="F22" s="144"/>
    </row>
    <row r="23" spans="1:6" ht="15" customHeight="1">
      <c r="A23" s="167" t="s">
        <v>265</v>
      </c>
      <c r="B23" s="168" t="s">
        <v>266</v>
      </c>
      <c r="C23" s="155" t="s">
        <v>167</v>
      </c>
      <c r="D23" s="156">
        <v>-2684810</v>
      </c>
      <c r="E23" s="156">
        <v>-31637765</v>
      </c>
      <c r="F23" s="144"/>
    </row>
    <row r="24" spans="1:6" ht="15" customHeight="1">
      <c r="A24" s="167" t="s">
        <v>267</v>
      </c>
      <c r="B24" s="168" t="s">
        <v>268</v>
      </c>
      <c r="C24" s="159" t="s">
        <v>168</v>
      </c>
      <c r="D24" s="156">
        <v>1223731</v>
      </c>
      <c r="E24" s="156">
        <v>593692</v>
      </c>
      <c r="F24" s="144"/>
    </row>
    <row r="25" spans="1:6" ht="15" customHeight="1">
      <c r="A25" s="167" t="s">
        <v>269</v>
      </c>
      <c r="B25" s="168" t="s">
        <v>270</v>
      </c>
      <c r="C25" s="155" t="s">
        <v>169</v>
      </c>
      <c r="D25" s="346">
        <v>-226132155</v>
      </c>
      <c r="E25" s="156">
        <v>-182878785</v>
      </c>
      <c r="F25" s="144"/>
    </row>
    <row r="26" spans="1:6" ht="15" customHeight="1">
      <c r="A26" s="167" t="s">
        <v>271</v>
      </c>
      <c r="B26" s="168" t="s">
        <v>272</v>
      </c>
      <c r="C26" s="159" t="s">
        <v>171</v>
      </c>
      <c r="D26" s="156">
        <v>5620038</v>
      </c>
      <c r="E26" s="156">
        <v>2666523</v>
      </c>
      <c r="F26" s="144"/>
    </row>
    <row r="27" spans="1:6" ht="15" customHeight="1">
      <c r="A27" s="167" t="s">
        <v>273</v>
      </c>
      <c r="B27" s="168" t="s">
        <v>274</v>
      </c>
      <c r="C27" s="155" t="s">
        <v>173</v>
      </c>
      <c r="D27" s="156">
        <v>-3928055</v>
      </c>
      <c r="E27" s="156">
        <v>-28019593</v>
      </c>
      <c r="F27" s="144"/>
    </row>
    <row r="28" spans="1:6" ht="15" customHeight="1">
      <c r="A28" s="167" t="s">
        <v>275</v>
      </c>
      <c r="B28" s="169" t="s">
        <v>276</v>
      </c>
      <c r="C28" s="159" t="s">
        <v>174</v>
      </c>
      <c r="D28" s="156">
        <v>281028143</v>
      </c>
      <c r="E28" s="156">
        <v>290356575</v>
      </c>
      <c r="F28" s="144"/>
    </row>
    <row r="29" spans="1:6" ht="15" customHeight="1">
      <c r="A29" s="167" t="s">
        <v>277</v>
      </c>
      <c r="B29" s="169" t="s">
        <v>278</v>
      </c>
      <c r="C29" s="155" t="s">
        <v>175</v>
      </c>
      <c r="D29" s="170">
        <v>1365397</v>
      </c>
      <c r="E29" s="170">
        <v>977412</v>
      </c>
      <c r="F29" s="144"/>
    </row>
    <row r="30" spans="1:6" ht="15" customHeight="1">
      <c r="A30" s="167" t="s">
        <v>279</v>
      </c>
      <c r="B30" s="171" t="s">
        <v>280</v>
      </c>
      <c r="C30" s="159" t="s">
        <v>176</v>
      </c>
      <c r="D30" s="170">
        <v>-272754</v>
      </c>
      <c r="E30" s="170">
        <v>-17407642</v>
      </c>
      <c r="F30" s="144"/>
    </row>
    <row r="31" spans="1:6" ht="15" customHeight="1">
      <c r="A31" s="167" t="s">
        <v>281</v>
      </c>
      <c r="B31" s="169" t="s">
        <v>282</v>
      </c>
      <c r="C31" s="155" t="s">
        <v>178</v>
      </c>
      <c r="D31" s="170"/>
      <c r="E31" s="170"/>
      <c r="F31" s="144"/>
    </row>
    <row r="32" spans="1:6" ht="15" customHeight="1">
      <c r="A32" s="167" t="s">
        <v>283</v>
      </c>
      <c r="B32" s="169" t="s">
        <v>284</v>
      </c>
      <c r="C32" s="159" t="s">
        <v>179</v>
      </c>
      <c r="D32" s="170">
        <v>-221623</v>
      </c>
      <c r="E32" s="170">
        <v>-10265</v>
      </c>
      <c r="F32" s="144"/>
    </row>
    <row r="33" spans="1:6" s="141" customFormat="1" ht="15" customHeight="1">
      <c r="A33" s="167" t="s">
        <v>285</v>
      </c>
      <c r="B33" s="169" t="s">
        <v>286</v>
      </c>
      <c r="C33" s="155" t="s">
        <v>180</v>
      </c>
      <c r="D33" s="156">
        <v>-40251022</v>
      </c>
      <c r="E33" s="156">
        <v>44469388</v>
      </c>
      <c r="F33" s="144"/>
    </row>
    <row r="34" spans="1:6" ht="15" customHeight="1">
      <c r="A34" s="167" t="s">
        <v>287</v>
      </c>
      <c r="B34" s="169" t="s">
        <v>288</v>
      </c>
      <c r="C34" s="159" t="s">
        <v>181</v>
      </c>
      <c r="D34" s="156">
        <v>-2076077</v>
      </c>
      <c r="E34" s="156">
        <v>-2420547</v>
      </c>
      <c r="F34" s="144"/>
    </row>
    <row r="35" spans="1:6" ht="15" customHeight="1">
      <c r="A35" s="172">
        <v>3</v>
      </c>
      <c r="B35" s="173" t="s">
        <v>289</v>
      </c>
      <c r="C35" s="174" t="s">
        <v>182</v>
      </c>
      <c r="D35" s="175">
        <v>-5900578</v>
      </c>
      <c r="E35" s="175">
        <v>-20262532</v>
      </c>
      <c r="F35" s="144"/>
    </row>
    <row r="36" spans="1:6" ht="15" customHeight="1">
      <c r="A36" s="235" t="s">
        <v>25</v>
      </c>
      <c r="B36" s="236" t="s">
        <v>401</v>
      </c>
      <c r="C36" s="237" t="s">
        <v>184</v>
      </c>
      <c r="D36" s="234">
        <f>SUM(D37:D52)</f>
        <v>78635708</v>
      </c>
      <c r="E36" s="234">
        <f>SUM(E37:E52)</f>
        <v>-112575182</v>
      </c>
      <c r="F36" s="144"/>
    </row>
    <row r="37" spans="1:6" ht="15" customHeight="1">
      <c r="A37" s="177">
        <v>1</v>
      </c>
      <c r="B37" s="178" t="s">
        <v>290</v>
      </c>
      <c r="C37" s="179" t="s">
        <v>185</v>
      </c>
      <c r="D37" s="152"/>
      <c r="E37" s="152">
        <v>433381</v>
      </c>
      <c r="F37" s="142"/>
    </row>
    <row r="38" spans="1:6" ht="15" customHeight="1">
      <c r="A38" s="180">
        <v>2</v>
      </c>
      <c r="B38" s="171" t="s">
        <v>291</v>
      </c>
      <c r="C38" s="159" t="s">
        <v>186</v>
      </c>
      <c r="D38" s="166">
        <v>-10696116</v>
      </c>
      <c r="E38" s="166">
        <v>-27759293</v>
      </c>
      <c r="F38" s="144"/>
    </row>
    <row r="39" spans="1:6" ht="15" customHeight="1">
      <c r="A39" s="180">
        <v>3</v>
      </c>
      <c r="B39" s="171" t="s">
        <v>292</v>
      </c>
      <c r="C39" s="155" t="s">
        <v>187</v>
      </c>
      <c r="D39" s="156"/>
      <c r="E39" s="156"/>
      <c r="F39" s="144"/>
    </row>
    <row r="40" spans="1:6" ht="15" customHeight="1">
      <c r="A40" s="180">
        <v>4</v>
      </c>
      <c r="B40" s="171" t="s">
        <v>293</v>
      </c>
      <c r="C40" s="159" t="s">
        <v>191</v>
      </c>
      <c r="D40" s="156">
        <v>-1703867</v>
      </c>
      <c r="E40" s="156">
        <v>-209873</v>
      </c>
      <c r="F40" s="144"/>
    </row>
    <row r="41" spans="1:6" ht="15" customHeight="1">
      <c r="A41" s="180">
        <v>5</v>
      </c>
      <c r="B41" s="158" t="s">
        <v>294</v>
      </c>
      <c r="C41" s="155" t="s">
        <v>192</v>
      </c>
      <c r="D41" s="156"/>
      <c r="E41" s="156"/>
      <c r="F41" s="144"/>
    </row>
    <row r="42" spans="1:6" ht="15" customHeight="1">
      <c r="A42" s="180">
        <v>6</v>
      </c>
      <c r="B42" s="158" t="s">
        <v>295</v>
      </c>
      <c r="C42" s="159" t="s">
        <v>193</v>
      </c>
      <c r="D42" s="156"/>
      <c r="E42" s="156">
        <v>-25041002</v>
      </c>
      <c r="F42" s="144"/>
    </row>
    <row r="43" spans="1:6" ht="15" customHeight="1">
      <c r="A43" s="180">
        <v>7</v>
      </c>
      <c r="B43" s="158" t="s">
        <v>296</v>
      </c>
      <c r="C43" s="155" t="s">
        <v>315</v>
      </c>
      <c r="D43" s="156">
        <v>68909866</v>
      </c>
      <c r="E43" s="156">
        <v>360840</v>
      </c>
      <c r="F43" s="144"/>
    </row>
    <row r="44" spans="1:6" ht="15" customHeight="1">
      <c r="A44" s="180">
        <v>8</v>
      </c>
      <c r="B44" s="158" t="s">
        <v>297</v>
      </c>
      <c r="C44" s="159" t="s">
        <v>316</v>
      </c>
      <c r="D44" s="156"/>
      <c r="E44" s="156"/>
      <c r="F44" s="144"/>
    </row>
    <row r="45" spans="1:6" ht="24">
      <c r="A45" s="180">
        <v>9</v>
      </c>
      <c r="B45" s="181" t="s">
        <v>298</v>
      </c>
      <c r="C45" s="155" t="s">
        <v>317</v>
      </c>
      <c r="D45" s="156"/>
      <c r="E45" s="156"/>
      <c r="F45" s="144"/>
    </row>
    <row r="46" spans="1:6" ht="15" customHeight="1">
      <c r="A46" s="180">
        <v>10</v>
      </c>
      <c r="B46" s="158" t="s">
        <v>299</v>
      </c>
      <c r="C46" s="159" t="s">
        <v>318</v>
      </c>
      <c r="D46" s="156">
        <v>15000622</v>
      </c>
      <c r="E46" s="156">
        <v>8763659</v>
      </c>
      <c r="F46" s="144"/>
    </row>
    <row r="47" spans="1:6" ht="15" customHeight="1">
      <c r="A47" s="180">
        <v>11</v>
      </c>
      <c r="B47" s="158" t="s">
        <v>300</v>
      </c>
      <c r="C47" s="155" t="s">
        <v>319</v>
      </c>
      <c r="D47" s="156"/>
      <c r="E47" s="156">
        <v>-70239542</v>
      </c>
      <c r="F47" s="144"/>
    </row>
    <row r="48" spans="1:6" s="141" customFormat="1" ht="15" customHeight="1">
      <c r="A48" s="180">
        <v>12</v>
      </c>
      <c r="B48" s="182" t="s">
        <v>301</v>
      </c>
      <c r="C48" s="159" t="s">
        <v>320</v>
      </c>
      <c r="D48" s="156"/>
      <c r="E48" s="156"/>
      <c r="F48" s="144"/>
    </row>
    <row r="49" spans="1:6" ht="15" customHeight="1">
      <c r="A49" s="180">
        <v>13</v>
      </c>
      <c r="B49" s="183" t="s">
        <v>302</v>
      </c>
      <c r="C49" s="155" t="s">
        <v>321</v>
      </c>
      <c r="D49" s="156"/>
      <c r="E49" s="156"/>
      <c r="F49" s="144"/>
    </row>
    <row r="50" spans="1:6" ht="15" customHeight="1">
      <c r="A50" s="180">
        <v>14</v>
      </c>
      <c r="B50" s="182" t="s">
        <v>303</v>
      </c>
      <c r="C50" s="159" t="s">
        <v>322</v>
      </c>
      <c r="D50" s="156">
        <v>7125203</v>
      </c>
      <c r="E50" s="156">
        <v>1116648</v>
      </c>
      <c r="F50" s="144"/>
    </row>
    <row r="51" spans="1:6" ht="15" customHeight="1">
      <c r="A51" s="180">
        <v>15</v>
      </c>
      <c r="B51" s="184" t="s">
        <v>304</v>
      </c>
      <c r="C51" s="155" t="s">
        <v>323</v>
      </c>
      <c r="D51" s="156"/>
      <c r="E51" s="156"/>
      <c r="F51" s="144"/>
    </row>
    <row r="52" spans="1:6" ht="15" customHeight="1">
      <c r="A52" s="185">
        <v>16</v>
      </c>
      <c r="B52" s="183" t="s">
        <v>305</v>
      </c>
      <c r="C52" s="186" t="s">
        <v>324</v>
      </c>
      <c r="D52" s="187"/>
      <c r="E52" s="187"/>
      <c r="F52" s="142"/>
    </row>
    <row r="53" spans="1:6" ht="15" customHeight="1">
      <c r="A53" s="231" t="s">
        <v>34</v>
      </c>
      <c r="B53" s="236" t="s">
        <v>394</v>
      </c>
      <c r="C53" s="233" t="s">
        <v>325</v>
      </c>
      <c r="D53" s="234">
        <f>SUM(D54:D58)</f>
        <v>0</v>
      </c>
      <c r="E53" s="234">
        <f>SUM(E54:E58)</f>
        <v>3835</v>
      </c>
      <c r="F53" s="144"/>
    </row>
    <row r="54" spans="1:6" ht="15" customHeight="1">
      <c r="A54" s="177">
        <v>1</v>
      </c>
      <c r="B54" s="188" t="s">
        <v>306</v>
      </c>
      <c r="C54" s="189" t="s">
        <v>326</v>
      </c>
      <c r="D54" s="190"/>
      <c r="E54" s="190"/>
      <c r="F54" s="144"/>
    </row>
    <row r="55" spans="1:6" s="141" customFormat="1" ht="15" customHeight="1">
      <c r="A55" s="180">
        <v>2</v>
      </c>
      <c r="B55" s="184" t="s">
        <v>307</v>
      </c>
      <c r="C55" s="155" t="s">
        <v>327</v>
      </c>
      <c r="D55" s="156"/>
      <c r="E55" s="156"/>
      <c r="F55" s="144"/>
    </row>
    <row r="56" spans="1:6" s="141" customFormat="1" ht="15" customHeight="1">
      <c r="A56" s="177">
        <v>3</v>
      </c>
      <c r="B56" s="191" t="s">
        <v>308</v>
      </c>
      <c r="C56" s="159" t="s">
        <v>328</v>
      </c>
      <c r="D56" s="156"/>
      <c r="E56" s="156"/>
      <c r="F56" s="144"/>
    </row>
    <row r="57" spans="1:6" ht="15" customHeight="1">
      <c r="A57" s="180">
        <v>4</v>
      </c>
      <c r="B57" s="192" t="s">
        <v>309</v>
      </c>
      <c r="C57" s="155" t="s">
        <v>329</v>
      </c>
      <c r="D57" s="156"/>
      <c r="E57" s="156"/>
      <c r="F57" s="144"/>
    </row>
    <row r="58" spans="1:6" ht="15" customHeight="1">
      <c r="A58" s="177">
        <v>5</v>
      </c>
      <c r="B58" s="184" t="s">
        <v>310</v>
      </c>
      <c r="C58" s="159" t="s">
        <v>431</v>
      </c>
      <c r="D58" s="175"/>
      <c r="E58" s="175">
        <v>3835</v>
      </c>
      <c r="F58" s="144"/>
    </row>
    <row r="59" spans="1:6" ht="15" customHeight="1">
      <c r="A59" s="193"/>
      <c r="B59" s="227" t="s">
        <v>395</v>
      </c>
      <c r="C59" s="174" t="s">
        <v>432</v>
      </c>
      <c r="D59" s="194">
        <f>D5+D36+D53</f>
        <v>15326199</v>
      </c>
      <c r="E59" s="195">
        <f>E5+E36+E53</f>
        <v>3487873</v>
      </c>
      <c r="F59" s="144"/>
    </row>
    <row r="60" spans="1:6" ht="15" customHeight="1">
      <c r="A60" s="145" t="s">
        <v>70</v>
      </c>
      <c r="B60" s="146" t="s">
        <v>311</v>
      </c>
      <c r="C60" s="176" t="s">
        <v>433</v>
      </c>
      <c r="D60" s="148">
        <v>1010102</v>
      </c>
      <c r="E60" s="148">
        <v>43214</v>
      </c>
      <c r="F60" s="142"/>
    </row>
    <row r="61" spans="1:6" ht="15" customHeight="1">
      <c r="A61" s="145" t="s">
        <v>212</v>
      </c>
      <c r="B61" s="226" t="s">
        <v>396</v>
      </c>
      <c r="C61" s="147" t="s">
        <v>434</v>
      </c>
      <c r="D61" s="148">
        <f>D5+D36+D53+D60</f>
        <v>16336301</v>
      </c>
      <c r="E61" s="148">
        <f>E5+E36+E53+E60</f>
        <v>3531087</v>
      </c>
      <c r="F61" s="142"/>
    </row>
    <row r="62" spans="1:6" ht="15" customHeight="1">
      <c r="A62" s="177">
        <v>1</v>
      </c>
      <c r="B62" s="188" t="s">
        <v>312</v>
      </c>
      <c r="C62" s="189" t="s">
        <v>435</v>
      </c>
      <c r="D62" s="190">
        <v>32424847</v>
      </c>
      <c r="E62" s="190">
        <v>41552057</v>
      </c>
      <c r="F62" s="144"/>
    </row>
    <row r="63" spans="1:6" ht="15" customHeight="1">
      <c r="A63" s="196">
        <v>2</v>
      </c>
      <c r="B63" s="197" t="s">
        <v>313</v>
      </c>
      <c r="C63" s="198" t="s">
        <v>436</v>
      </c>
      <c r="D63" s="199">
        <f>D61+D62</f>
        <v>48761148</v>
      </c>
      <c r="E63" s="199">
        <f>E61+E62</f>
        <v>45083144</v>
      </c>
      <c r="F63" s="144"/>
    </row>
    <row r="64" spans="1:6" ht="12">
      <c r="A64" s="433"/>
      <c r="B64" s="433"/>
      <c r="C64" s="433"/>
      <c r="D64" s="433"/>
      <c r="E64" s="433"/>
      <c r="F64" s="144"/>
    </row>
    <row r="65" spans="1:6" ht="12">
      <c r="A65" s="143"/>
      <c r="B65" s="143"/>
      <c r="C65" s="143"/>
      <c r="F65" s="144"/>
    </row>
    <row r="66" spans="1:3" ht="12">
      <c r="A66" s="200" t="s">
        <v>454</v>
      </c>
      <c r="B66" s="201"/>
      <c r="C66" s="201"/>
    </row>
    <row r="67" spans="1:3" ht="12">
      <c r="A67" s="200"/>
      <c r="B67" s="143"/>
      <c r="C67" s="143"/>
    </row>
    <row r="68" spans="1:6" ht="12">
      <c r="A68" s="202" t="s">
        <v>452</v>
      </c>
      <c r="C68" s="112" t="s">
        <v>455</v>
      </c>
      <c r="D68" s="112"/>
      <c r="E68" s="112" t="s">
        <v>457</v>
      </c>
      <c r="F68" s="112"/>
    </row>
    <row r="69" spans="1:6" ht="12">
      <c r="A69" s="200" t="s">
        <v>453</v>
      </c>
      <c r="B69" s="204"/>
      <c r="C69" s="112" t="s">
        <v>456</v>
      </c>
      <c r="D69" s="112"/>
      <c r="E69" s="112" t="s">
        <v>458</v>
      </c>
      <c r="F69" s="112"/>
    </row>
    <row r="71" spans="2:5" ht="12">
      <c r="B71" s="204"/>
      <c r="C71" s="204"/>
      <c r="D71" s="432"/>
      <c r="E71" s="432"/>
    </row>
  </sheetData>
  <mergeCells count="4">
    <mergeCell ref="B1:D1"/>
    <mergeCell ref="D71:E71"/>
    <mergeCell ref="A64:E64"/>
    <mergeCell ref="A3:E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C1">
      <selection activeCell="F28" sqref="F28"/>
    </sheetView>
  </sheetViews>
  <sheetFormatPr defaultColWidth="9.140625" defaultRowHeight="12.75"/>
  <cols>
    <col min="1" max="1" width="7.28125" style="283" hidden="1" customWidth="1"/>
    <col min="2" max="2" width="7.28125" style="284" hidden="1" customWidth="1"/>
    <col min="3" max="3" width="29.7109375" style="238" customWidth="1"/>
    <col min="4" max="4" width="10.140625" style="238" customWidth="1"/>
    <col min="5" max="5" width="11.00390625" style="238" customWidth="1"/>
    <col min="6" max="7" width="10.7109375" style="238" customWidth="1"/>
    <col min="8" max="8" width="14.00390625" style="238" customWidth="1"/>
    <col min="9" max="9" width="12.8515625" style="238" customWidth="1"/>
    <col min="10" max="10" width="13.140625" style="238" customWidth="1"/>
    <col min="11" max="12" width="10.7109375" style="238" customWidth="1"/>
    <col min="13" max="13" width="12.140625" style="238" customWidth="1"/>
    <col min="14" max="14" width="10.7109375" style="238" customWidth="1"/>
    <col min="15" max="15" width="12.57421875" style="282" customWidth="1"/>
    <col min="16" max="16384" width="9.140625" style="238" customWidth="1"/>
  </cols>
  <sheetData>
    <row r="1" spans="1:15" ht="17.25" customHeight="1">
      <c r="A1" s="209"/>
      <c r="B1" s="209"/>
      <c r="C1" s="209"/>
      <c r="D1" s="209"/>
      <c r="E1" s="209"/>
      <c r="F1" s="431" t="s">
        <v>430</v>
      </c>
      <c r="G1" s="431"/>
      <c r="H1" s="431"/>
      <c r="I1" s="431"/>
      <c r="J1" s="431"/>
      <c r="K1" s="209"/>
      <c r="L1" s="209"/>
      <c r="M1" s="209"/>
      <c r="N1" s="209"/>
      <c r="O1" s="287"/>
    </row>
    <row r="2" spans="1:15" ht="15" customHeight="1">
      <c r="A2" s="209"/>
      <c r="B2" s="209"/>
      <c r="C2" s="209"/>
      <c r="D2" s="209"/>
      <c r="E2" s="438" t="s">
        <v>426</v>
      </c>
      <c r="F2" s="438"/>
      <c r="G2" s="440"/>
      <c r="H2" s="339" t="s">
        <v>451</v>
      </c>
      <c r="I2" s="209" t="s">
        <v>358</v>
      </c>
      <c r="J2" s="339" t="s">
        <v>450</v>
      </c>
      <c r="K2" s="209"/>
      <c r="L2" s="209"/>
      <c r="M2" s="438"/>
      <c r="N2" s="438"/>
      <c r="O2" s="439"/>
    </row>
    <row r="3" spans="1:16" s="246" customFormat="1" ht="60">
      <c r="A3" s="239"/>
      <c r="B3" s="240"/>
      <c r="C3" s="241"/>
      <c r="D3" s="242" t="s">
        <v>194</v>
      </c>
      <c r="E3" s="243" t="s">
        <v>121</v>
      </c>
      <c r="F3" s="243" t="s">
        <v>123</v>
      </c>
      <c r="G3" s="243" t="s">
        <v>330</v>
      </c>
      <c r="H3" s="243" t="s">
        <v>331</v>
      </c>
      <c r="I3" s="243" t="s">
        <v>332</v>
      </c>
      <c r="J3" s="243" t="s">
        <v>131</v>
      </c>
      <c r="K3" s="243" t="s">
        <v>240</v>
      </c>
      <c r="L3" s="243" t="s">
        <v>333</v>
      </c>
      <c r="M3" s="243" t="s">
        <v>334</v>
      </c>
      <c r="N3" s="243" t="s">
        <v>335</v>
      </c>
      <c r="O3" s="244" t="s">
        <v>336</v>
      </c>
      <c r="P3" s="245"/>
    </row>
    <row r="4" spans="1:16" ht="19.5" customHeight="1">
      <c r="A4" s="247"/>
      <c r="B4" s="248"/>
      <c r="C4" s="249" t="s">
        <v>337</v>
      </c>
      <c r="D4" s="250">
        <v>142</v>
      </c>
      <c r="E4" s="251">
        <v>430637200</v>
      </c>
      <c r="F4" s="251">
        <v>12250000</v>
      </c>
      <c r="G4" s="251"/>
      <c r="H4" s="251">
        <v>497951803</v>
      </c>
      <c r="I4" s="251">
        <v>-35679789</v>
      </c>
      <c r="J4" s="251"/>
      <c r="K4" s="251">
        <v>13977453</v>
      </c>
      <c r="L4" s="251">
        <v>67706372</v>
      </c>
      <c r="M4" s="251">
        <v>342210827</v>
      </c>
      <c r="N4" s="251">
        <v>206393122</v>
      </c>
      <c r="O4" s="252">
        <f aca="true" t="shared" si="0" ref="O4:O34">SUM(E4:N4)</f>
        <v>1535446988</v>
      </c>
      <c r="P4" s="253"/>
    </row>
    <row r="5" spans="1:16" ht="24">
      <c r="A5" s="254"/>
      <c r="B5" s="255"/>
      <c r="C5" s="256" t="s">
        <v>338</v>
      </c>
      <c r="D5" s="257">
        <v>143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9">
        <f t="shared" si="0"/>
        <v>0</v>
      </c>
      <c r="P5" s="253"/>
    </row>
    <row r="6" spans="1:16" ht="19.5" customHeight="1">
      <c r="A6" s="254"/>
      <c r="B6" s="255"/>
      <c r="C6" s="256" t="s">
        <v>339</v>
      </c>
      <c r="D6" s="250">
        <v>144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>
        <f t="shared" si="0"/>
        <v>0</v>
      </c>
      <c r="P6" s="253"/>
    </row>
    <row r="7" spans="1:16" ht="24">
      <c r="A7" s="254"/>
      <c r="B7" s="255"/>
      <c r="C7" s="260" t="s">
        <v>340</v>
      </c>
      <c r="D7" s="257">
        <v>145</v>
      </c>
      <c r="E7" s="258">
        <f>SUM(E4:E6)</f>
        <v>430637200</v>
      </c>
      <c r="F7" s="258">
        <f aca="true" t="shared" si="1" ref="F7:N7">SUM(F4:F6)</f>
        <v>12250000</v>
      </c>
      <c r="G7" s="258">
        <f t="shared" si="1"/>
        <v>0</v>
      </c>
      <c r="H7" s="258">
        <f t="shared" si="1"/>
        <v>497951803</v>
      </c>
      <c r="I7" s="258">
        <f t="shared" si="1"/>
        <v>-35679789</v>
      </c>
      <c r="J7" s="258">
        <f t="shared" si="1"/>
        <v>0</v>
      </c>
      <c r="K7" s="258">
        <f t="shared" si="1"/>
        <v>13977453</v>
      </c>
      <c r="L7" s="258">
        <f t="shared" si="1"/>
        <v>67706372</v>
      </c>
      <c r="M7" s="258">
        <f t="shared" si="1"/>
        <v>342210827</v>
      </c>
      <c r="N7" s="258">
        <f t="shared" si="1"/>
        <v>206393122</v>
      </c>
      <c r="O7" s="259">
        <f t="shared" si="0"/>
        <v>1535446988</v>
      </c>
      <c r="P7" s="253"/>
    </row>
    <row r="8" spans="1:16" ht="24">
      <c r="A8" s="254"/>
      <c r="B8" s="255"/>
      <c r="C8" s="261" t="s">
        <v>341</v>
      </c>
      <c r="D8" s="250">
        <v>146</v>
      </c>
      <c r="E8" s="258"/>
      <c r="F8" s="258"/>
      <c r="G8" s="258"/>
      <c r="H8" s="258"/>
      <c r="I8" s="258">
        <v>10930705</v>
      </c>
      <c r="J8" s="258"/>
      <c r="K8" s="258"/>
      <c r="L8" s="258"/>
      <c r="M8" s="258"/>
      <c r="N8" s="258"/>
      <c r="O8" s="259">
        <f t="shared" si="0"/>
        <v>10930705</v>
      </c>
      <c r="P8" s="253"/>
    </row>
    <row r="9" spans="1:16" ht="36">
      <c r="A9" s="254"/>
      <c r="B9" s="255"/>
      <c r="C9" s="261" t="s">
        <v>342</v>
      </c>
      <c r="D9" s="257">
        <v>147</v>
      </c>
      <c r="E9" s="258"/>
      <c r="F9" s="258"/>
      <c r="G9" s="258"/>
      <c r="H9" s="258"/>
      <c r="I9" s="258">
        <v>4766170</v>
      </c>
      <c r="J9" s="258"/>
      <c r="K9" s="258"/>
      <c r="L9" s="258"/>
      <c r="M9" s="258"/>
      <c r="N9" s="258"/>
      <c r="O9" s="259">
        <f t="shared" si="0"/>
        <v>4766170</v>
      </c>
      <c r="P9" s="253"/>
    </row>
    <row r="10" spans="1:16" ht="36">
      <c r="A10" s="254"/>
      <c r="B10" s="255"/>
      <c r="C10" s="261" t="s">
        <v>343</v>
      </c>
      <c r="D10" s="250">
        <v>148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>
        <f t="shared" si="0"/>
        <v>0</v>
      </c>
      <c r="P10" s="253"/>
    </row>
    <row r="11" spans="1:16" ht="24">
      <c r="A11" s="254"/>
      <c r="B11" s="255"/>
      <c r="C11" s="261" t="s">
        <v>344</v>
      </c>
      <c r="D11" s="257">
        <v>149</v>
      </c>
      <c r="E11" s="258"/>
      <c r="F11" s="258"/>
      <c r="G11" s="258"/>
      <c r="H11" s="258">
        <v>-1698165</v>
      </c>
      <c r="I11" s="258"/>
      <c r="J11" s="258"/>
      <c r="K11" s="258"/>
      <c r="L11" s="258"/>
      <c r="M11" s="258"/>
      <c r="N11" s="258"/>
      <c r="O11" s="259">
        <f t="shared" si="0"/>
        <v>-1698165</v>
      </c>
      <c r="P11" s="253"/>
    </row>
    <row r="12" spans="1:16" ht="24">
      <c r="A12" s="254"/>
      <c r="B12" s="255"/>
      <c r="C12" s="260" t="s">
        <v>345</v>
      </c>
      <c r="D12" s="250">
        <v>150</v>
      </c>
      <c r="E12" s="258">
        <f>SUM(E8:E11)</f>
        <v>0</v>
      </c>
      <c r="F12" s="258">
        <f aca="true" t="shared" si="2" ref="F12:N12">SUM(F8:F11)</f>
        <v>0</v>
      </c>
      <c r="G12" s="258">
        <f t="shared" si="2"/>
        <v>0</v>
      </c>
      <c r="H12" s="258">
        <f t="shared" si="2"/>
        <v>-1698165</v>
      </c>
      <c r="I12" s="258">
        <f t="shared" si="2"/>
        <v>15696875</v>
      </c>
      <c r="J12" s="258">
        <f t="shared" si="2"/>
        <v>0</v>
      </c>
      <c r="K12" s="258">
        <f t="shared" si="2"/>
        <v>0</v>
      </c>
      <c r="L12" s="258">
        <f t="shared" si="2"/>
        <v>0</v>
      </c>
      <c r="M12" s="258">
        <f t="shared" si="2"/>
        <v>0</v>
      </c>
      <c r="N12" s="258">
        <f t="shared" si="2"/>
        <v>0</v>
      </c>
      <c r="O12" s="259">
        <f t="shared" si="0"/>
        <v>13998710</v>
      </c>
      <c r="P12" s="253"/>
    </row>
    <row r="13" spans="1:16" ht="19.5" customHeight="1">
      <c r="A13" s="254"/>
      <c r="B13" s="255"/>
      <c r="C13" s="261" t="s">
        <v>346</v>
      </c>
      <c r="D13" s="257">
        <v>151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>
        <v>11419563</v>
      </c>
      <c r="O13" s="259">
        <f t="shared" si="0"/>
        <v>11419563</v>
      </c>
      <c r="P13" s="253"/>
    </row>
    <row r="14" spans="1:16" ht="24">
      <c r="A14" s="254"/>
      <c r="B14" s="255"/>
      <c r="C14" s="260" t="s">
        <v>347</v>
      </c>
      <c r="D14" s="250">
        <v>152</v>
      </c>
      <c r="E14" s="258">
        <f>SUM(E12:E13)</f>
        <v>0</v>
      </c>
      <c r="F14" s="258">
        <f aca="true" t="shared" si="3" ref="F14:N14">SUM(F12:F13)</f>
        <v>0</v>
      </c>
      <c r="G14" s="258">
        <f t="shared" si="3"/>
        <v>0</v>
      </c>
      <c r="H14" s="258">
        <f t="shared" si="3"/>
        <v>-1698165</v>
      </c>
      <c r="I14" s="258">
        <f t="shared" si="3"/>
        <v>15696875</v>
      </c>
      <c r="J14" s="258">
        <f t="shared" si="3"/>
        <v>0</v>
      </c>
      <c r="K14" s="258">
        <f t="shared" si="3"/>
        <v>0</v>
      </c>
      <c r="L14" s="258">
        <f t="shared" si="3"/>
        <v>0</v>
      </c>
      <c r="M14" s="258">
        <f t="shared" si="3"/>
        <v>0</v>
      </c>
      <c r="N14" s="258">
        <f t="shared" si="3"/>
        <v>11419563</v>
      </c>
      <c r="O14" s="259">
        <f t="shared" si="0"/>
        <v>25418273</v>
      </c>
      <c r="P14" s="253"/>
    </row>
    <row r="15" spans="1:16" ht="24">
      <c r="A15" s="254"/>
      <c r="B15" s="255"/>
      <c r="C15" s="261" t="s">
        <v>348</v>
      </c>
      <c r="D15" s="257">
        <v>153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9">
        <f t="shared" si="0"/>
        <v>0</v>
      </c>
      <c r="P15" s="253"/>
    </row>
    <row r="16" spans="1:16" ht="19.5" customHeight="1">
      <c r="A16" s="254"/>
      <c r="B16" s="255"/>
      <c r="C16" s="261" t="s">
        <v>349</v>
      </c>
      <c r="D16" s="250">
        <v>154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9">
        <f t="shared" si="0"/>
        <v>0</v>
      </c>
      <c r="P16" s="253"/>
    </row>
    <row r="17" spans="1:16" ht="19.5" customHeight="1">
      <c r="A17" s="254"/>
      <c r="B17" s="255"/>
      <c r="C17" s="261" t="s">
        <v>350</v>
      </c>
      <c r="D17" s="257">
        <v>155</v>
      </c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9">
        <f t="shared" si="0"/>
        <v>0</v>
      </c>
      <c r="P17" s="253"/>
    </row>
    <row r="18" spans="1:16" s="141" customFormat="1" ht="19.5" customHeight="1">
      <c r="A18" s="262"/>
      <c r="B18" s="263"/>
      <c r="C18" s="264" t="s">
        <v>355</v>
      </c>
      <c r="D18" s="250">
        <v>156</v>
      </c>
      <c r="E18" s="265">
        <f>E7+E14+E15+E16+E17</f>
        <v>430637200</v>
      </c>
      <c r="F18" s="265">
        <f aca="true" t="shared" si="4" ref="F18:M18">F7+F14+F15+F16+F17</f>
        <v>12250000</v>
      </c>
      <c r="G18" s="265">
        <f t="shared" si="4"/>
        <v>0</v>
      </c>
      <c r="H18" s="265">
        <f t="shared" si="4"/>
        <v>496253638</v>
      </c>
      <c r="I18" s="265">
        <f t="shared" si="4"/>
        <v>-19982914</v>
      </c>
      <c r="J18" s="265">
        <f t="shared" si="4"/>
        <v>0</v>
      </c>
      <c r="K18" s="265">
        <f t="shared" si="4"/>
        <v>13977453</v>
      </c>
      <c r="L18" s="265">
        <f t="shared" si="4"/>
        <v>67706372</v>
      </c>
      <c r="M18" s="265">
        <f t="shared" si="4"/>
        <v>342210827</v>
      </c>
      <c r="N18" s="265">
        <f>N7+N14+N15+N16+N17</f>
        <v>217812685</v>
      </c>
      <c r="O18" s="259">
        <f t="shared" si="0"/>
        <v>1560865261</v>
      </c>
      <c r="P18" s="142"/>
    </row>
    <row r="19" spans="1:16" s="272" customFormat="1" ht="19.5" customHeight="1">
      <c r="A19" s="266"/>
      <c r="B19" s="267"/>
      <c r="C19" s="268"/>
      <c r="D19" s="269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270"/>
      <c r="P19" s="271"/>
    </row>
    <row r="20" spans="1:16" ht="19.5" customHeight="1">
      <c r="A20" s="254"/>
      <c r="B20" s="255"/>
      <c r="C20" s="260" t="s">
        <v>351</v>
      </c>
      <c r="D20" s="250">
        <v>157</v>
      </c>
      <c r="E20" s="258">
        <v>430637200</v>
      </c>
      <c r="F20" s="258">
        <v>12250000</v>
      </c>
      <c r="G20" s="258"/>
      <c r="H20" s="258">
        <v>209510191</v>
      </c>
      <c r="I20" s="258">
        <v>-107103682</v>
      </c>
      <c r="J20" s="258"/>
      <c r="K20" s="258">
        <v>10731893</v>
      </c>
      <c r="L20" s="258">
        <v>52289963</v>
      </c>
      <c r="M20" s="258">
        <v>342210827</v>
      </c>
      <c r="N20" s="258">
        <v>156344625</v>
      </c>
      <c r="O20" s="259">
        <f t="shared" si="0"/>
        <v>1106871017</v>
      </c>
      <c r="P20" s="253"/>
    </row>
    <row r="21" spans="1:16" ht="24">
      <c r="A21" s="254"/>
      <c r="B21" s="255"/>
      <c r="C21" s="256" t="s">
        <v>338</v>
      </c>
      <c r="D21" s="257">
        <v>158</v>
      </c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9">
        <f t="shared" si="0"/>
        <v>0</v>
      </c>
      <c r="P21" s="253"/>
    </row>
    <row r="22" spans="1:16" ht="19.5" customHeight="1">
      <c r="A22" s="254"/>
      <c r="B22" s="255"/>
      <c r="C22" s="256" t="s">
        <v>339</v>
      </c>
      <c r="D22" s="250">
        <v>159</v>
      </c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9">
        <f t="shared" si="0"/>
        <v>0</v>
      </c>
      <c r="P22" s="253"/>
    </row>
    <row r="23" spans="1:16" ht="24">
      <c r="A23" s="254"/>
      <c r="B23" s="255"/>
      <c r="C23" s="260" t="s">
        <v>352</v>
      </c>
      <c r="D23" s="257">
        <v>160</v>
      </c>
      <c r="E23" s="258">
        <f>SUM(E20:E22)</f>
        <v>430637200</v>
      </c>
      <c r="F23" s="258">
        <f aca="true" t="shared" si="5" ref="F23:N23">SUM(F20:F22)</f>
        <v>12250000</v>
      </c>
      <c r="G23" s="258">
        <f t="shared" si="5"/>
        <v>0</v>
      </c>
      <c r="H23" s="258">
        <f t="shared" si="5"/>
        <v>209510191</v>
      </c>
      <c r="I23" s="258">
        <f t="shared" si="5"/>
        <v>-107103682</v>
      </c>
      <c r="J23" s="258">
        <f t="shared" si="5"/>
        <v>0</v>
      </c>
      <c r="K23" s="258">
        <f t="shared" si="5"/>
        <v>10731893</v>
      </c>
      <c r="L23" s="258">
        <f t="shared" si="5"/>
        <v>52289963</v>
      </c>
      <c r="M23" s="258">
        <f t="shared" si="5"/>
        <v>342210827</v>
      </c>
      <c r="N23" s="258">
        <f t="shared" si="5"/>
        <v>156344625</v>
      </c>
      <c r="O23" s="259">
        <f t="shared" si="0"/>
        <v>1106871017</v>
      </c>
      <c r="P23" s="253"/>
    </row>
    <row r="24" spans="1:16" ht="24">
      <c r="A24" s="254"/>
      <c r="B24" s="255"/>
      <c r="C24" s="261" t="s">
        <v>341</v>
      </c>
      <c r="D24" s="250">
        <v>161</v>
      </c>
      <c r="E24" s="258"/>
      <c r="F24" s="258"/>
      <c r="G24" s="258"/>
      <c r="H24" s="258"/>
      <c r="I24" s="258">
        <v>52388700</v>
      </c>
      <c r="J24" s="258"/>
      <c r="K24" s="258"/>
      <c r="L24" s="258"/>
      <c r="M24" s="258"/>
      <c r="N24" s="258"/>
      <c r="O24" s="259">
        <f t="shared" si="0"/>
        <v>52388700</v>
      </c>
      <c r="P24" s="253"/>
    </row>
    <row r="25" spans="1:16" ht="36">
      <c r="A25" s="254"/>
      <c r="B25" s="255"/>
      <c r="C25" s="261" t="s">
        <v>342</v>
      </c>
      <c r="D25" s="257">
        <v>162</v>
      </c>
      <c r="E25" s="258"/>
      <c r="F25" s="258"/>
      <c r="G25" s="258"/>
      <c r="H25" s="258"/>
      <c r="I25" s="258">
        <v>19035193</v>
      </c>
      <c r="J25" s="258"/>
      <c r="K25" s="258"/>
      <c r="L25" s="258"/>
      <c r="M25" s="258"/>
      <c r="N25" s="258"/>
      <c r="O25" s="259">
        <f t="shared" si="0"/>
        <v>19035193</v>
      </c>
      <c r="P25" s="253"/>
    </row>
    <row r="26" spans="1:16" ht="36">
      <c r="A26" s="254"/>
      <c r="B26" s="255"/>
      <c r="C26" s="261" t="s">
        <v>343</v>
      </c>
      <c r="D26" s="250">
        <v>163</v>
      </c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9">
        <f t="shared" si="0"/>
        <v>0</v>
      </c>
      <c r="P26" s="253"/>
    </row>
    <row r="27" spans="1:16" ht="24">
      <c r="A27" s="254"/>
      <c r="B27" s="255"/>
      <c r="C27" s="261" t="s">
        <v>344</v>
      </c>
      <c r="D27" s="257">
        <v>164</v>
      </c>
      <c r="E27" s="258"/>
      <c r="F27" s="258"/>
      <c r="G27" s="258"/>
      <c r="H27" s="258">
        <v>288441612</v>
      </c>
      <c r="I27" s="258"/>
      <c r="J27" s="258"/>
      <c r="K27" s="258"/>
      <c r="L27" s="258"/>
      <c r="M27" s="258"/>
      <c r="N27" s="258"/>
      <c r="O27" s="259">
        <f t="shared" si="0"/>
        <v>288441612</v>
      </c>
      <c r="P27" s="253"/>
    </row>
    <row r="28" spans="1:16" ht="24">
      <c r="A28" s="254"/>
      <c r="B28" s="255"/>
      <c r="C28" s="260" t="s">
        <v>345</v>
      </c>
      <c r="D28" s="250">
        <v>165</v>
      </c>
      <c r="E28" s="258">
        <f>SUM(E24:E27)</f>
        <v>0</v>
      </c>
      <c r="F28" s="258">
        <f aca="true" t="shared" si="6" ref="F28:N28">SUM(F24:F27)</f>
        <v>0</v>
      </c>
      <c r="G28" s="258">
        <f t="shared" si="6"/>
        <v>0</v>
      </c>
      <c r="H28" s="258">
        <f t="shared" si="6"/>
        <v>288441612</v>
      </c>
      <c r="I28" s="258">
        <f t="shared" si="6"/>
        <v>71423893</v>
      </c>
      <c r="J28" s="258">
        <f t="shared" si="6"/>
        <v>0</v>
      </c>
      <c r="K28" s="258">
        <f t="shared" si="6"/>
        <v>0</v>
      </c>
      <c r="L28" s="258">
        <f t="shared" si="6"/>
        <v>0</v>
      </c>
      <c r="M28" s="258">
        <f t="shared" si="6"/>
        <v>0</v>
      </c>
      <c r="N28" s="258">
        <f t="shared" si="6"/>
        <v>0</v>
      </c>
      <c r="O28" s="259">
        <f t="shared" si="0"/>
        <v>359865505</v>
      </c>
      <c r="P28" s="253"/>
    </row>
    <row r="29" spans="1:16" ht="24">
      <c r="A29" s="254"/>
      <c r="B29" s="255"/>
      <c r="C29" s="261" t="s">
        <v>353</v>
      </c>
      <c r="D29" s="257">
        <v>166</v>
      </c>
      <c r="E29" s="258"/>
      <c r="F29" s="258"/>
      <c r="G29" s="258"/>
      <c r="H29" s="258"/>
      <c r="I29" s="258"/>
      <c r="J29" s="258"/>
      <c r="K29" s="258"/>
      <c r="L29" s="258"/>
      <c r="M29" s="258"/>
      <c r="N29" s="258">
        <v>69690466</v>
      </c>
      <c r="O29" s="259">
        <f t="shared" si="0"/>
        <v>69690466</v>
      </c>
      <c r="P29" s="253"/>
    </row>
    <row r="30" spans="1:16" ht="24">
      <c r="A30" s="254"/>
      <c r="B30" s="255"/>
      <c r="C30" s="260" t="s">
        <v>354</v>
      </c>
      <c r="D30" s="250">
        <v>167</v>
      </c>
      <c r="E30" s="258">
        <f>SUM(E28:E29)</f>
        <v>0</v>
      </c>
      <c r="F30" s="258">
        <f aca="true" t="shared" si="7" ref="F30:N30">SUM(F28:F29)</f>
        <v>0</v>
      </c>
      <c r="G30" s="258">
        <f t="shared" si="7"/>
        <v>0</v>
      </c>
      <c r="H30" s="258">
        <f t="shared" si="7"/>
        <v>288441612</v>
      </c>
      <c r="I30" s="258">
        <f t="shared" si="7"/>
        <v>71423893</v>
      </c>
      <c r="J30" s="258">
        <f t="shared" si="7"/>
        <v>0</v>
      </c>
      <c r="K30" s="258">
        <f t="shared" si="7"/>
        <v>0</v>
      </c>
      <c r="L30" s="258">
        <f t="shared" si="7"/>
        <v>0</v>
      </c>
      <c r="M30" s="258">
        <f t="shared" si="7"/>
        <v>0</v>
      </c>
      <c r="N30" s="258">
        <f t="shared" si="7"/>
        <v>69690466</v>
      </c>
      <c r="O30" s="259">
        <f t="shared" si="0"/>
        <v>429555971</v>
      </c>
      <c r="P30" s="253"/>
    </row>
    <row r="31" spans="1:16" ht="19.5" customHeight="1">
      <c r="A31" s="254"/>
      <c r="B31" s="255"/>
      <c r="C31" s="261" t="s">
        <v>348</v>
      </c>
      <c r="D31" s="257">
        <v>168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9">
        <f t="shared" si="0"/>
        <v>0</v>
      </c>
      <c r="P31" s="253"/>
    </row>
    <row r="32" spans="1:16" ht="19.5" customHeight="1">
      <c r="A32" s="254"/>
      <c r="B32" s="255"/>
      <c r="C32" s="261" t="s">
        <v>349</v>
      </c>
      <c r="D32" s="250">
        <v>169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>
        <v>-980000</v>
      </c>
      <c r="O32" s="259">
        <f t="shared" si="0"/>
        <v>-980000</v>
      </c>
      <c r="P32" s="253"/>
    </row>
    <row r="33" spans="1:16" ht="19.5" customHeight="1">
      <c r="A33" s="254"/>
      <c r="B33" s="255"/>
      <c r="C33" s="261" t="s">
        <v>350</v>
      </c>
      <c r="D33" s="257">
        <v>170</v>
      </c>
      <c r="E33" s="258"/>
      <c r="F33" s="258"/>
      <c r="G33" s="258"/>
      <c r="H33" s="258"/>
      <c r="I33" s="258"/>
      <c r="J33" s="258"/>
      <c r="K33" s="258">
        <v>3245560</v>
      </c>
      <c r="L33" s="258">
        <v>15416409</v>
      </c>
      <c r="M33" s="258"/>
      <c r="N33" s="258">
        <v>-18661969</v>
      </c>
      <c r="O33" s="259">
        <f t="shared" si="0"/>
        <v>0</v>
      </c>
      <c r="P33" s="253"/>
    </row>
    <row r="34" spans="1:16" s="141" customFormat="1" ht="19.5" customHeight="1">
      <c r="A34" s="273"/>
      <c r="B34" s="274"/>
      <c r="C34" s="275" t="s">
        <v>356</v>
      </c>
      <c r="D34" s="276">
        <v>171</v>
      </c>
      <c r="E34" s="277">
        <f>E23+E30+E31+E32+E33</f>
        <v>430637200</v>
      </c>
      <c r="F34" s="277">
        <f aca="true" t="shared" si="8" ref="F34:N34">F23+F30+F31+F32+F33</f>
        <v>12250000</v>
      </c>
      <c r="G34" s="277">
        <f t="shared" si="8"/>
        <v>0</v>
      </c>
      <c r="H34" s="277">
        <f t="shared" si="8"/>
        <v>497951803</v>
      </c>
      <c r="I34" s="277">
        <f t="shared" si="8"/>
        <v>-35679789</v>
      </c>
      <c r="J34" s="277">
        <f t="shared" si="8"/>
        <v>0</v>
      </c>
      <c r="K34" s="277">
        <f t="shared" si="8"/>
        <v>13977453</v>
      </c>
      <c r="L34" s="277">
        <f t="shared" si="8"/>
        <v>67706372</v>
      </c>
      <c r="M34" s="277">
        <f t="shared" si="8"/>
        <v>342210827</v>
      </c>
      <c r="N34" s="277">
        <f t="shared" si="8"/>
        <v>206393122</v>
      </c>
      <c r="O34" s="278">
        <f t="shared" si="0"/>
        <v>1535446988</v>
      </c>
      <c r="P34" s="142"/>
    </row>
    <row r="35" spans="1:4" ht="12" customHeight="1">
      <c r="A35" s="279"/>
      <c r="B35" s="280"/>
      <c r="C35" s="281"/>
      <c r="D35" s="281"/>
    </row>
    <row r="36" ht="12" customHeight="1"/>
    <row r="37" spans="3:9" ht="12" customHeight="1">
      <c r="C37" s="200" t="s">
        <v>454</v>
      </c>
      <c r="D37" s="204"/>
      <c r="E37" s="436"/>
      <c r="F37" s="437"/>
      <c r="G37" s="143"/>
      <c r="H37" s="143"/>
      <c r="I37" s="143"/>
    </row>
    <row r="38" spans="3:12" ht="12" customHeight="1">
      <c r="C38" s="143"/>
      <c r="D38" s="143"/>
      <c r="E38" s="202"/>
      <c r="F38" s="203"/>
      <c r="I38" s="112"/>
      <c r="J38" s="112"/>
      <c r="K38" s="112"/>
      <c r="L38" s="112"/>
    </row>
    <row r="39" spans="3:12" ht="12" customHeight="1">
      <c r="C39" s="238" t="s">
        <v>452</v>
      </c>
      <c r="H39" t="s">
        <v>455</v>
      </c>
      <c r="I39"/>
      <c r="J39"/>
      <c r="K39" t="s">
        <v>457</v>
      </c>
      <c r="L39"/>
    </row>
    <row r="40" spans="3:12" ht="12" customHeight="1">
      <c r="C40" s="238" t="s">
        <v>453</v>
      </c>
      <c r="H40" t="s">
        <v>456</v>
      </c>
      <c r="I40"/>
      <c r="J40"/>
      <c r="K40" t="s">
        <v>458</v>
      </c>
      <c r="L40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4">
    <mergeCell ref="E37:F37"/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H29" sqref="H29"/>
    </sheetView>
  </sheetViews>
  <sheetFormatPr defaultColWidth="9.140625" defaultRowHeight="12.75"/>
  <cols>
    <col min="1" max="16384" width="9.140625" style="206" customWidth="1"/>
  </cols>
  <sheetData>
    <row r="1" spans="1:10" ht="12">
      <c r="A1" s="205"/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5.75">
      <c r="A2" s="441" t="s">
        <v>383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2">
      <c r="A3" s="205"/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2.75" customHeight="1">
      <c r="A4" s="442" t="s">
        <v>402</v>
      </c>
      <c r="B4" s="443"/>
      <c r="C4" s="443"/>
      <c r="D4" s="443"/>
      <c r="E4" s="443"/>
      <c r="F4" s="443"/>
      <c r="G4" s="443"/>
      <c r="H4" s="443"/>
      <c r="I4" s="443"/>
      <c r="J4" s="444"/>
    </row>
    <row r="5" spans="1:10" ht="12.75" customHeight="1">
      <c r="A5" s="445"/>
      <c r="B5" s="446"/>
      <c r="C5" s="446"/>
      <c r="D5" s="446"/>
      <c r="E5" s="446"/>
      <c r="F5" s="446"/>
      <c r="G5" s="446"/>
      <c r="H5" s="446"/>
      <c r="I5" s="446"/>
      <c r="J5" s="447"/>
    </row>
    <row r="6" spans="1:10" ht="12.75" customHeight="1">
      <c r="A6" s="445"/>
      <c r="B6" s="446"/>
      <c r="C6" s="446"/>
      <c r="D6" s="446"/>
      <c r="E6" s="446"/>
      <c r="F6" s="446"/>
      <c r="G6" s="446"/>
      <c r="H6" s="446"/>
      <c r="I6" s="446"/>
      <c r="J6" s="447"/>
    </row>
    <row r="7" spans="1:10" ht="12.75" customHeight="1">
      <c r="A7" s="445"/>
      <c r="B7" s="446"/>
      <c r="C7" s="446"/>
      <c r="D7" s="446"/>
      <c r="E7" s="446"/>
      <c r="F7" s="446"/>
      <c r="G7" s="446"/>
      <c r="H7" s="446"/>
      <c r="I7" s="446"/>
      <c r="J7" s="447"/>
    </row>
    <row r="8" spans="1:10" ht="12.75" customHeight="1">
      <c r="A8" s="445"/>
      <c r="B8" s="446"/>
      <c r="C8" s="446"/>
      <c r="D8" s="446"/>
      <c r="E8" s="446"/>
      <c r="F8" s="446"/>
      <c r="G8" s="446"/>
      <c r="H8" s="446"/>
      <c r="I8" s="446"/>
      <c r="J8" s="447"/>
    </row>
    <row r="9" spans="1:10" ht="12.75" customHeight="1">
      <c r="A9" s="445"/>
      <c r="B9" s="446"/>
      <c r="C9" s="446"/>
      <c r="D9" s="446"/>
      <c r="E9" s="446"/>
      <c r="F9" s="446"/>
      <c r="G9" s="446"/>
      <c r="H9" s="446"/>
      <c r="I9" s="446"/>
      <c r="J9" s="447"/>
    </row>
    <row r="10" spans="1:10" ht="12.75" customHeight="1">
      <c r="A10" s="445"/>
      <c r="B10" s="446"/>
      <c r="C10" s="446"/>
      <c r="D10" s="446"/>
      <c r="E10" s="446"/>
      <c r="F10" s="446"/>
      <c r="G10" s="446"/>
      <c r="H10" s="446"/>
      <c r="I10" s="446"/>
      <c r="J10" s="447"/>
    </row>
    <row r="11" spans="1:10" ht="12.75" customHeight="1">
      <c r="A11" s="445"/>
      <c r="B11" s="446"/>
      <c r="C11" s="446"/>
      <c r="D11" s="446"/>
      <c r="E11" s="446"/>
      <c r="F11" s="446"/>
      <c r="G11" s="446"/>
      <c r="H11" s="446"/>
      <c r="I11" s="446"/>
      <c r="J11" s="447"/>
    </row>
    <row r="12" spans="1:10" ht="12.75" customHeight="1">
      <c r="A12" s="445"/>
      <c r="B12" s="446"/>
      <c r="C12" s="446"/>
      <c r="D12" s="446"/>
      <c r="E12" s="446"/>
      <c r="F12" s="446"/>
      <c r="G12" s="446"/>
      <c r="H12" s="446"/>
      <c r="I12" s="446"/>
      <c r="J12" s="447"/>
    </row>
    <row r="13" spans="1:10" ht="12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7"/>
    </row>
    <row r="14" spans="1:10" ht="12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7"/>
    </row>
    <row r="15" spans="1:10" ht="12.75" customHeight="1">
      <c r="A15" s="445"/>
      <c r="B15" s="446"/>
      <c r="C15" s="446"/>
      <c r="D15" s="446"/>
      <c r="E15" s="446"/>
      <c r="F15" s="446"/>
      <c r="G15" s="446"/>
      <c r="H15" s="446"/>
      <c r="I15" s="446"/>
      <c r="J15" s="447"/>
    </row>
    <row r="16" spans="1:10" ht="12.75" customHeight="1">
      <c r="A16" s="445"/>
      <c r="B16" s="446"/>
      <c r="C16" s="446"/>
      <c r="D16" s="446"/>
      <c r="E16" s="446"/>
      <c r="F16" s="446"/>
      <c r="G16" s="446"/>
      <c r="H16" s="446"/>
      <c r="I16" s="446"/>
      <c r="J16" s="447"/>
    </row>
    <row r="17" spans="1:10" ht="12.75" customHeight="1">
      <c r="A17" s="445"/>
      <c r="B17" s="446"/>
      <c r="C17" s="446"/>
      <c r="D17" s="446"/>
      <c r="E17" s="446"/>
      <c r="F17" s="446"/>
      <c r="G17" s="446"/>
      <c r="H17" s="446"/>
      <c r="I17" s="446"/>
      <c r="J17" s="447"/>
    </row>
    <row r="18" spans="1:10" ht="12.75" customHeight="1">
      <c r="A18" s="445"/>
      <c r="B18" s="446"/>
      <c r="C18" s="446"/>
      <c r="D18" s="446"/>
      <c r="E18" s="446"/>
      <c r="F18" s="446"/>
      <c r="G18" s="446"/>
      <c r="H18" s="446"/>
      <c r="I18" s="446"/>
      <c r="J18" s="447"/>
    </row>
    <row r="19" spans="1:10" ht="12.75" customHeight="1">
      <c r="A19" s="445"/>
      <c r="B19" s="446"/>
      <c r="C19" s="446"/>
      <c r="D19" s="446"/>
      <c r="E19" s="446"/>
      <c r="F19" s="446"/>
      <c r="G19" s="446"/>
      <c r="H19" s="446"/>
      <c r="I19" s="446"/>
      <c r="J19" s="447"/>
    </row>
    <row r="20" spans="1:10" ht="12.75" customHeight="1">
      <c r="A20" s="448"/>
      <c r="B20" s="449"/>
      <c r="C20" s="449"/>
      <c r="D20" s="449"/>
      <c r="E20" s="449"/>
      <c r="F20" s="449"/>
      <c r="G20" s="449"/>
      <c r="H20" s="449"/>
      <c r="I20" s="449"/>
      <c r="J20" s="450"/>
    </row>
    <row r="21" spans="1:10" ht="12">
      <c r="A21" s="451"/>
      <c r="B21" s="451"/>
      <c r="C21" s="451"/>
      <c r="D21" s="451"/>
      <c r="E21" s="451"/>
      <c r="F21" s="451"/>
      <c r="G21" s="451"/>
      <c r="H21" s="451"/>
      <c r="I21" s="451"/>
      <c r="J21" s="451"/>
    </row>
    <row r="22" spans="1:10" ht="12">
      <c r="A22" s="207"/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2">
      <c r="A23" s="207"/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12">
      <c r="A24" s="207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</row>
    <row r="27" spans="1:10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10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ht="12">
      <c r="A36" s="207"/>
      <c r="B36" s="207"/>
      <c r="C36" s="207"/>
      <c r="D36" s="207"/>
      <c r="E36" s="207"/>
      <c r="F36" s="207"/>
      <c r="G36" s="207"/>
      <c r="H36" s="207"/>
      <c r="I36" s="208"/>
      <c r="J36" s="207"/>
    </row>
    <row r="37" spans="1:10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ggolub</cp:lastModifiedBy>
  <cp:lastPrinted>2010-04-30T10:09:32Z</cp:lastPrinted>
  <dcterms:created xsi:type="dcterms:W3CDTF">2008-02-13T08:43:34Z</dcterms:created>
  <dcterms:modified xsi:type="dcterms:W3CDTF">2010-04-30T10:13:26Z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